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1007697986\OneDrive - Universidad de Antioquia\TRANSPORTE DE PERSONAS Y BIENES\02. CONTRATACIÓN\CONTRATOS VIGENTES\06. VA-DSL-093-2023 Transporte convencionados\02. Estudio previo\"/>
    </mc:Choice>
  </mc:AlternateContent>
  <xr:revisionPtr revIDLastSave="4" documentId="11_260525B08D2589A72E4BD6C2892D0A35E5285673" xr6:coauthVersionLast="36" xr6:coauthVersionMax="36" xr10:uidLastSave="{10F7CB89-C3BD-439B-9D8D-FD72CE46C972}"/>
  <bookViews>
    <workbookView xWindow="0" yWindow="0" windowWidth="28800" windowHeight="12045" xr2:uid="{00000000-000D-0000-FFFF-FFFF00000000}"/>
  </bookViews>
  <sheets>
    <sheet name="Matriz de Riesgos" sheetId="1" r:id="rId1"/>
  </sheets>
  <definedNames>
    <definedName name="_xlnm.Print_Area" localSheetId="0">'Matriz de Riesgos'!$A$1:$Q$20</definedName>
    <definedName name="_xlnm.Print_Titles" localSheetId="0">'Matriz de Riesgos'!$1:$3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 i="1" l="1"/>
  <c r="L14" i="1"/>
  <c r="K14" i="1"/>
  <c r="I14" i="1"/>
  <c r="J14" i="1" s="1"/>
  <c r="L21" i="1" l="1"/>
  <c r="K21" i="1"/>
  <c r="M21" i="1"/>
  <c r="M7" i="1"/>
  <c r="M8" i="1"/>
  <c r="M12" i="1"/>
  <c r="M13" i="1"/>
  <c r="M15" i="1"/>
  <c r="M19" i="1"/>
  <c r="J21" i="1"/>
  <c r="B6" i="1"/>
  <c r="B7" i="1" s="1"/>
  <c r="I11" i="1" l="1"/>
  <c r="L11" i="1" l="1"/>
  <c r="J11" i="1"/>
  <c r="K11" i="1"/>
  <c r="I10" i="1" l="1"/>
  <c r="I9" i="1"/>
  <c r="I15" i="1"/>
  <c r="J15" i="1" s="1"/>
  <c r="I17" i="1"/>
  <c r="J17" i="1" s="1"/>
  <c r="L9" i="1" l="1"/>
  <c r="J9" i="1"/>
  <c r="L10" i="1"/>
  <c r="J10" i="1"/>
  <c r="K10" i="1"/>
  <c r="K9" i="1"/>
  <c r="L17" i="1"/>
  <c r="K15" i="1"/>
  <c r="L15" i="1"/>
  <c r="O15" i="1"/>
  <c r="K17" i="1"/>
  <c r="H91" i="1"/>
  <c r="I91" i="1" s="1"/>
  <c r="H90" i="1"/>
  <c r="I90" i="1" s="1"/>
  <c r="H89" i="1"/>
  <c r="I89" i="1" s="1"/>
  <c r="H88" i="1"/>
  <c r="I88" i="1" s="1"/>
  <c r="H87" i="1"/>
  <c r="I87" i="1" s="1"/>
  <c r="H86" i="1"/>
  <c r="I86" i="1" s="1"/>
  <c r="H85" i="1"/>
  <c r="I85" i="1" s="1"/>
  <c r="H84" i="1"/>
  <c r="I84" i="1" s="1"/>
  <c r="H83" i="1"/>
  <c r="I83" i="1" s="1"/>
  <c r="K75" i="1"/>
  <c r="I75" i="1"/>
  <c r="G75" i="1"/>
  <c r="K74" i="1"/>
  <c r="I74" i="1"/>
  <c r="G74" i="1"/>
  <c r="K73" i="1"/>
  <c r="I73" i="1"/>
  <c r="G73" i="1"/>
  <c r="I20" i="1"/>
  <c r="I19" i="1"/>
  <c r="I18" i="1"/>
  <c r="I16" i="1"/>
  <c r="J16" i="1" s="1"/>
  <c r="I13" i="1"/>
  <c r="I12" i="1"/>
  <c r="J12" i="1" s="1"/>
  <c r="I8" i="1"/>
  <c r="I7" i="1"/>
  <c r="I6" i="1"/>
  <c r="K6" i="1" s="1"/>
  <c r="I5" i="1"/>
  <c r="I4" i="1"/>
  <c r="K7" i="1" l="1"/>
  <c r="J7" i="1"/>
  <c r="K20" i="1"/>
  <c r="J20" i="1"/>
  <c r="K4" i="1"/>
  <c r="J4" i="1"/>
  <c r="K5" i="1"/>
  <c r="J5" i="1"/>
  <c r="M18" i="1"/>
  <c r="M4" i="1"/>
  <c r="M20" i="1"/>
  <c r="M5" i="1"/>
  <c r="M6" i="1"/>
  <c r="M9" i="1"/>
  <c r="M10" i="1"/>
  <c r="M11" i="1"/>
  <c r="M16" i="1"/>
  <c r="M17" i="1"/>
  <c r="K13" i="1"/>
  <c r="J13" i="1"/>
  <c r="L18" i="1"/>
  <c r="J18" i="1"/>
  <c r="L19" i="1"/>
  <c r="J19" i="1"/>
  <c r="K8" i="1"/>
  <c r="J8" i="1"/>
  <c r="B8" i="1"/>
  <c r="B9" i="1" s="1"/>
  <c r="B10" i="1" s="1"/>
  <c r="B11" i="1" s="1"/>
  <c r="B12" i="1" s="1"/>
  <c r="B13" i="1" s="1"/>
  <c r="L13" i="1"/>
  <c r="K12" i="1"/>
  <c r="L12" i="1"/>
  <c r="K19" i="1"/>
  <c r="L5" i="1"/>
  <c r="L6" i="1"/>
  <c r="O16" i="1"/>
  <c r="K18" i="1"/>
  <c r="L4" i="1"/>
  <c r="J6" i="1"/>
  <c r="L8" i="1"/>
  <c r="L20" i="1"/>
  <c r="L7" i="1"/>
  <c r="K16" i="1"/>
  <c r="L16" i="1"/>
  <c r="O20" i="1"/>
  <c r="B16" i="1" l="1"/>
  <c r="B17" i="1" s="1"/>
  <c r="B18" i="1" s="1"/>
  <c r="B19" i="1" s="1"/>
  <c r="B20" i="1" l="1"/>
  <c r="P15" i="1" l="1"/>
  <c r="Q15" i="1" s="1"/>
  <c r="P16" i="1"/>
  <c r="Q16" i="1" s="1"/>
  <c r="P20" i="1"/>
  <c r="Q20" i="1" s="1"/>
  <c r="Q65" i="1" l="1"/>
</calcChain>
</file>

<file path=xl/sharedStrings.xml><?xml version="1.0" encoding="utf-8"?>
<sst xmlns="http://schemas.openxmlformats.org/spreadsheetml/2006/main" count="146" uniqueCount="90">
  <si>
    <t>CLASE DE RIESGO</t>
  </si>
  <si>
    <t xml:space="preserve">ESTIMACIÓN DE RIESGOS </t>
  </si>
  <si>
    <t>No.</t>
  </si>
  <si>
    <t>CONTRATISTA</t>
  </si>
  <si>
    <t>UDEA</t>
  </si>
  <si>
    <t>PROBABILIDAD DE OCURRENCIA</t>
  </si>
  <si>
    <t>IMPACTO</t>
  </si>
  <si>
    <t>PRODUCTO</t>
  </si>
  <si>
    <t>VALORACION Ó NIVEL DE RIESGO (%)</t>
  </si>
  <si>
    <t>RESULTADO</t>
  </si>
  <si>
    <t>TOLERANCIA</t>
  </si>
  <si>
    <t>TRATAMIENTO</t>
  </si>
  <si>
    <t>ACCIONES DE MITIGACIÓN</t>
  </si>
  <si>
    <t>PROMEDIO (%)</t>
  </si>
  <si>
    <t>PONDERACION POR CLASE</t>
  </si>
  <si>
    <t>ESTIMACION DEL RIESGO POR CLASE (%)</t>
  </si>
  <si>
    <t>OPERACIONALES</t>
  </si>
  <si>
    <t>X</t>
  </si>
  <si>
    <t>Demora en la legalización del contrato</t>
  </si>
  <si>
    <t xml:space="preserve">Demora en el inicio del contrato </t>
  </si>
  <si>
    <t>AMBIENTALES</t>
  </si>
  <si>
    <t>Omitir la exigencia y verificación  de las normas técnicas legales y ambientales, propios de la actividad contratada.</t>
  </si>
  <si>
    <t>SOCIALES O POLÍTICOS</t>
  </si>
  <si>
    <t>REGULATORIOS</t>
  </si>
  <si>
    <t>DE LA NATURALEZA</t>
  </si>
  <si>
    <t>Terremotos, huracanes, deslizamientos, incendios no provocados y/o demás fuerzas de la naturaleza.</t>
  </si>
  <si>
    <t>PORCENTAJE DE ESTIMACIÓN DEL RIESGO</t>
  </si>
  <si>
    <t>PORCENTAJE DE ESTIMACION DEL RIESGO</t>
  </si>
  <si>
    <t>PROBABILIDAD</t>
  </si>
  <si>
    <t>ALTA</t>
  </si>
  <si>
    <t>MEDIA</t>
  </si>
  <si>
    <t>BAJA</t>
  </si>
  <si>
    <t>VALORACION</t>
  </si>
  <si>
    <t>BAJO</t>
  </si>
  <si>
    <t>MEDIO</t>
  </si>
  <si>
    <t>ALTO</t>
  </si>
  <si>
    <t>COMBINACIONES</t>
  </si>
  <si>
    <t>NIVEL DE RIESGO</t>
  </si>
  <si>
    <t xml:space="preserve">ACEPTABLE </t>
  </si>
  <si>
    <t>ASUMIR EL RIESGO</t>
  </si>
  <si>
    <t>TOLERABLE</t>
  </si>
  <si>
    <t>PROTEGER O MITIGAR EL RIESGO                                                       COMPARTIR O TRANSFERIR EL RIESGO</t>
  </si>
  <si>
    <t>PREVENIR EL RIESGO</t>
  </si>
  <si>
    <t>MODERADO</t>
  </si>
  <si>
    <t>PREVENIR EL RIESGO                                                                          PROTEGER O MITIGAR EL RIESGO                                                           COMPARTIR O TRANSFERIR EL RIESGO</t>
  </si>
  <si>
    <t>PROTEGER O MITIGAR EL RIESGO                                                     COMPARTIR O TRANSFERIR EL RIESGO</t>
  </si>
  <si>
    <t>IMPORTANTE</t>
  </si>
  <si>
    <t>PREVENIR EL RIESGO                                                                             PROTEGER O MITIGAR EL RIESGO                                                       COMPARTIR O TRANSFERIR EL RIESGO</t>
  </si>
  <si>
    <t>EVITAR EL RIESGO                                                                                    PREVENIR EL RIESGO                                                                          PROTEGER O MITIGAR EL RIESGO                                                  COMPARTIR O TRANSFERIR EL RIESGO</t>
  </si>
  <si>
    <t>INACEPTABLE</t>
  </si>
  <si>
    <t>EVITAR EL RIESGO                                                                                 PREVENIR EL RIESGO                                                                             PROTEGER O MITIGAR EL RIESGO                                                  COMPARTIR O TRANSFERIR EL RIESGO</t>
  </si>
  <si>
    <t>Incumplimiento en el seguimiento a la ejecución del contrato</t>
  </si>
  <si>
    <t xml:space="preserve">Incumplimiento del contratista en los compromisos y obligaciones laborales adquiridos con sus empleados.
</t>
  </si>
  <si>
    <t>Errores  por parte del contratista en la  generación de las facturas de cobro de los servicios prestados.</t>
  </si>
  <si>
    <t>Omitir la exigencia y verificación de las medidas de seguridad y salud en el trabajo adoptadas por el contratista.</t>
  </si>
  <si>
    <t>Autorizar y/o aprobar el personal del contratista, sin que cumpla requisitos de acuerdo al Plan Estrategico de Seguridad Vial (PESV).</t>
  </si>
  <si>
    <t>Manifestaciones sociales o politicas que retrasen la prestación del servicio de transporte.</t>
  </si>
  <si>
    <t>Incumplimiento o retraso en  la prestación del servicio de transporte terrestre especial para personas y  de bienes.</t>
  </si>
  <si>
    <t>Accidentes o siniestros que afecten a las personas y/o bienes transportados.</t>
  </si>
  <si>
    <t>Prestación del servicio de transporte terrestre especial para personas y bienes  en vehículos que no cumplen con las condiciones técnicas requeridas por el Plan Estrategico de Seguridad Vial (PESV) o la normatividad vigente.</t>
  </si>
  <si>
    <t>Cambio de las tarifas de los servicios a las diferentes zonas destino, durante el año en curso.</t>
  </si>
  <si>
    <t>Errores  en la invitación pública  (zonas destino, capacidad del vehículo, polizas, anexo técnico, estudio de mercado, entre otros)</t>
  </si>
  <si>
    <t>Incluir en los anexos de la invitación pública a cotizar, las zonas destino hacia donde se desplazan con mayor frecuencia las diferentes dependencias academicas y administrativas, para que cada proponente cotice los precios según el mercado. Luego de adjudicar el contrato al proponente ganador,  utilizar la cotización de las zonas destino realizada  por éste, para revisar la facturación durante la ejecución del contrato.</t>
  </si>
  <si>
    <t>Solicitar en el pliego de condiciones, y en el contrato las polizas de cumplimiento, y pago de salarios, prestaciones sociales e indemnizaciones .
Definir claramente en la invitación,  la obligación del contratista con respecto al control de pagos de salarios, indemnizaciones laborales, prestaciones sociales, y pago de la seguridad social y parafiscales de sus empleados, y de igual forma, el rol del interventor para realizar seguimiento al contrato.</t>
  </si>
  <si>
    <t xml:space="preserve">Determinar las zonas destino, tipo de viaje (doble o sencillo)  y especificaciones del vehículo (cupo de pasajeros) de acuerdo al historico reciente de los servicios de transporte contratatados por la dependencia o por la institución. Referenciarse con instituciones o entidades que hayan realizado este tipo de conratos y adoptar las buenas prácticas.
Revisar los estudios previos y documentos precontractuales, por parte de diversos funcionarios. 
La Universidad garantiza que dentro de los términos de  los procesos exista un tiempo necesario para realizar correcciones y dar respuesta a las respectivas observaciones que  puedan aclarar dichas inconsistencias.  </t>
  </si>
  <si>
    <t>El proceso o equipo de trabajo responsable de la contratación, debe establecer un cronograma de trabajo, de manera que el contratista presente toda la documentación requerida para el incio oportuno del contrato, de acuerdo con las necesidades de servicio de  transporte en la institución.</t>
  </si>
  <si>
    <t>El proceso de Transporte de Personas y Bienes será el responsable de realizar la programación de los vehículos, previa solicitud de la dependencia universitaria. 
Establecer en la invitación pública  como requisito habilitante o de calificación, que el contratista cuente con vehículos suficientes propios o afiliados, para garantizar su disponibilidad. 
Exigir poliza de cumplimiento del contrato</t>
  </si>
  <si>
    <t xml:space="preserve">Exigir en la invitación los elementos habilitantes el cumplimiento con el PESV; certificados tales como: 
Mantener  vigentes y actualizados los Seguros Obligatorios contra Accidentes de Tránsito –SOAT-; los Certificados de Revisión Técnica Mecánicay de Emisiones Contaminantes; los seguros de responsabilidad civil contractual y extracontractual.
Que los conductores sean certificados por el SENA o por una entidad legalmente autorizada, como conductores profesionales o como conductores aptos y con experiencia para la conducción de los respectivos tipos de vehículos. 
Que los conductores designados para prestar el servicio, no tengan más de tres (3) sanciones, en los últimos 12 meses, por violaciones leves a las normas de tránsito. La Universidad no aceptará conductores que tengan sanciones por violaciones graves a las normas de tránsito.
Que los conductores designados para el servicio, NO tengan antecedentes penales por delitos dolosos
Que los conductores designados para el servicio, cuentan con la licencia de conducción vigente según la categoría exigida para cada vehículo
</t>
  </si>
  <si>
    <t>Exigir en los requisitos habilitantes que el vehículo sea modelo igual o superior al año 2013 y que cumpla con las revisiones tecnico mecanicas. Solicitar constacia de siniestros de los vehículos. 
Polizas de responsabilidad civil contractual y extracontractual.</t>
  </si>
  <si>
    <t>Solicitar póliza de cumplimiento que garanticen la plena ejecución de las actividades y tareas que correspondan y que esten descritas en el pliego de condiciones o invitación a cotizar
Solicitar los Certificados de Revisión Técnica Mecánica y de Emisiones Contaminantes;</t>
  </si>
  <si>
    <t>Dejar consignado en la invitación que durante el año en curso, las tarifas de transporte permaneceran fijas.</t>
  </si>
  <si>
    <t>ANEXO A-MATRIZ DE RIESGO</t>
  </si>
  <si>
    <t xml:space="preserve">Constatar con las autoriddades de tránsito y/o de polícia, antes de la prestación del servicio, el estado de la vía o la presencia de marchas políticas o de protesta en las mismas </t>
  </si>
  <si>
    <t xml:space="preserve">Por tratarse de normas de obligatorio cumplimiento y no depender su expedición de la Universidad ni de los oferentes, no hay forma de mitigarlo. Según el tipo de regulación, se revisarán y harán los ajustes pertinentes
</t>
  </si>
  <si>
    <t>TIPIFICACIÓN DEL RIESGO</t>
  </si>
  <si>
    <t>ASIGNACIÓN RESPONSABLE DEL RIESGO</t>
  </si>
  <si>
    <t xml:space="preserve">DESCRIPCIÓN  </t>
  </si>
  <si>
    <t xml:space="preserve">Nomas que decrete el Gobierno Nacional, durante la ejecución del contrato que adiciones nuevas normas o modifique las existentes
</t>
  </si>
  <si>
    <t>CORRUPCIÓN</t>
  </si>
  <si>
    <t xml:space="preserve">Siempre subsiste la posibilidad que se presenten conductas o comportamientos calificados como de corrupción, ya sea de los servidores públicos de la Universidad o delitos por parte de los empleados de la entidad contratista.
El impacto de la ocurrencia del riesgo sería ALTO, porque los actos de corrupción, podrían afectar: a) la imagen pública de la Universidad,  frente a las entidades públicas nacionales y frente a la comunidad en general; b) la confianza en los servidores públicos de la Universidad; c) los intereses económicos de la Universidad.
</t>
  </si>
  <si>
    <t>ASEGURADORA</t>
  </si>
  <si>
    <t xml:space="preserve">Existen una serie de procesos a cargo de diferentes personas en la Institución, que procuran garantizar controles cruzados así: entre quienes elaboran y quienes aprueban el estudio previo de oportunidad y conveniencia; entre quienes realizan la solicitud de contratación y quien es competente para suscribir el contrato.
Observación directa del proyecto: a) Por parte de la Contraloría General de Antioquia: al realizar la verificación posterior del cumplimiento de los requisitos formales y de fondo del proceso de contratación y su la ejecución o desarrollo del contrato.
b) Por parte de Auditoría Institucional: dependencia que recibe y formula denuncias de presuntos hechos de corrupción. Y que puede, en cualquier momento, solicitar la rendición de cuentas del proyecto y hacerle seguimiento al mismo.
c) Realizar por parte de la interventoría seguimiento a la ejecución del contrato </t>
  </si>
  <si>
    <t>Establecer en la minuta del contrato las obligaciones del interventor como un plan de seguimiento al contrato: Actas de seguimiento y reunines de seguimiento entre el CONTRATISTA y EL INTERVENTOR</t>
  </si>
  <si>
    <r>
      <t xml:space="preserve">Solicitar póliza de </t>
    </r>
    <r>
      <rPr>
        <b/>
        <u/>
        <sz val="10"/>
        <rFont val="Arial Narrow"/>
        <family val="2"/>
      </rPr>
      <t>cumplimiento e</t>
    </r>
    <r>
      <rPr>
        <sz val="10"/>
        <rFont val="Arial Narrow"/>
        <family val="2"/>
      </rPr>
      <t xml:space="preserve">n el pliego de condiciones y en el contrato que garanticen la plena ejecución de las actividades y tareas que correspondan y que esten descritas en la invitación a cotizar, teniendo en cuenta la obligación que tiene el INTERVENTOR de revisar y verificar que el contratista cumpla con todas las medidas de seguridad y salud en el trabajo. </t>
    </r>
  </si>
  <si>
    <t xml:space="preserve">Definición de plazos en la invitación pública a cotizar para la legalización del contrato. </t>
  </si>
  <si>
    <t>Incumplimiento en la revisión del correcto uso del servicio por parte de los pensionados</t>
  </si>
  <si>
    <t>x</t>
  </si>
  <si>
    <t>Revisión quincenal con el contratista y los lideres del sindicato del correcto funcionamiento del servicio</t>
  </si>
  <si>
    <t>El interventor del contrato debe velar porque el contratista conozca y maneje los protocolos de seguridad y evacuación de la sede o seccional en caso de un fenómeno climático o de la naturaleza. 
Que el contratsista tenga vigente la poliza que proteja el vehículo para este tipo de riesgo ambiental.
El interventor verificará que el contratista tenga afiliados a todos sus empleados a una ARL.</t>
  </si>
  <si>
    <t xml:space="preserve">Exigir como requisito habilitante que el contratista tenga implementado el PESV en la empresa o cooperativa.
Solicitar póliza de cumplimiento que garanticen la plena ejecución de las actividades y tareas que correspondan y que esten descritas en el pliego de condiciones o invitación a cotizar.
Verificar que los conductores sean certificados por el SENA o por una entidad legalmente autorizada, como conductores profesionales o como conductores aptos y con experiencia para la conducción de los respectivos tipos de vehículos. 
Verificar que los conductores designados para prestar el servicio, no tengan más de tres (3) sanciones, en los últimos 12 meses, por violaciones leves a las normas de tránsito. La Universidad no aceptará conductores que tengan sanciones por violaciones graves a las normas de tránsito.
Verificar que los conductores designados para el servicio, NO tengan antecedentes penales por delitos dolosos
Verificar que los conductores designados para el servicio, cuentan con la licencia de conducción vigente según la categoría exigida para cada vehículo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</si>
</sst>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b/>
      <i/>
      <sz val="10"/>
      <color theme="1"/>
      <name val="Arial"/>
      <family val="2"/>
    </font>
    <font>
      <b/>
      <sz val="10"/>
      <name val="Arial"/>
      <family val="2"/>
    </font>
    <font>
      <b/>
      <sz val="10"/>
      <name val="Arial Narrow"/>
      <family val="2"/>
    </font>
    <font>
      <sz val="10"/>
      <name val="Arial Narrow"/>
      <family val="2"/>
    </font>
    <font>
      <b/>
      <u/>
      <sz val="10"/>
      <name val="Arial Narrow"/>
      <family val="2"/>
    </font>
    <font>
      <sz val="10"/>
      <name val="Calibri"/>
      <family val="2"/>
    </font>
  </fonts>
  <fills count="8">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2" fillId="0" borderId="0" xfId="0" applyFont="1" applyAlignment="1">
      <alignment wrapText="1"/>
    </xf>
    <xf numFmtId="0" fontId="2" fillId="0" borderId="0" xfId="0" applyFont="1" applyBorder="1" applyAlignment="1">
      <alignment wrapText="1"/>
    </xf>
    <xf numFmtId="0" fontId="5" fillId="7"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9" fontId="2"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0" fontId="7" fillId="6" borderId="1" xfId="0" applyFont="1" applyFill="1" applyBorder="1" applyAlignment="1">
      <alignment vertical="center" wrapText="1"/>
    </xf>
    <xf numFmtId="4" fontId="2" fillId="6" borderId="1" xfId="1" applyNumberFormat="1" applyFont="1" applyFill="1" applyBorder="1" applyAlignment="1">
      <alignment horizontal="center" vertical="center" wrapText="1"/>
    </xf>
    <xf numFmtId="0" fontId="7" fillId="6" borderId="1" xfId="0" applyFont="1" applyFill="1" applyBorder="1" applyAlignment="1">
      <alignment vertical="top" wrapText="1"/>
    </xf>
    <xf numFmtId="10" fontId="5" fillId="0" borderId="2"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7" fillId="0" borderId="1" xfId="0" applyFont="1" applyFill="1" applyBorder="1" applyAlignment="1">
      <alignment vertical="center" wrapText="1"/>
    </xf>
    <xf numFmtId="10" fontId="5" fillId="0" borderId="1" xfId="0" applyNumberFormat="1" applyFont="1" applyFill="1" applyBorder="1" applyAlignment="1">
      <alignment horizontal="center" vertical="center" wrapText="1"/>
    </xf>
    <xf numFmtId="10" fontId="5" fillId="3"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xf numFmtId="0" fontId="2" fillId="0" borderId="0" xfId="0" applyFont="1" applyFill="1" applyAlignment="1">
      <alignment horizontal="center" wrapText="1"/>
    </xf>
    <xf numFmtId="0" fontId="2" fillId="0" borderId="0" xfId="0" applyFont="1" applyFill="1" applyAlignment="1">
      <alignment wrapText="1"/>
    </xf>
    <xf numFmtId="0" fontId="5"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2" fillId="4" borderId="4" xfId="0" applyFont="1" applyFill="1" applyBorder="1" applyAlignment="1">
      <alignment horizontal="center" vertical="center" textRotation="90"/>
    </xf>
    <xf numFmtId="0" fontId="2" fillId="4" borderId="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6" xfId="0" applyFont="1" applyFill="1" applyBorder="1" applyAlignment="1">
      <alignment horizontal="center" vertical="center" textRotation="90"/>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4" borderId="8" xfId="0" applyFont="1" applyFill="1" applyBorder="1" applyAlignment="1">
      <alignment horizontal="center" vertical="center" textRotation="90"/>
    </xf>
    <xf numFmtId="0" fontId="2" fillId="2" borderId="2" xfId="0"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0" fontId="5"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2" xfId="0" applyFont="1" applyFill="1" applyBorder="1" applyAlignment="1">
      <alignment vertical="center" wrapText="1"/>
    </xf>
    <xf numFmtId="0" fontId="5"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4" borderId="3" xfId="0" applyFont="1" applyFill="1" applyBorder="1" applyAlignment="1">
      <alignment horizontal="center" vertical="center" textRotation="90"/>
    </xf>
    <xf numFmtId="0" fontId="2" fillId="4" borderId="4" xfId="0" applyFont="1" applyFill="1" applyBorder="1" applyAlignment="1">
      <alignment horizontal="center" vertical="center" textRotation="90"/>
    </xf>
    <xf numFmtId="0" fontId="2" fillId="4" borderId="5" xfId="0" applyFont="1" applyFill="1" applyBorder="1" applyAlignment="1">
      <alignment horizontal="center" vertical="center" textRotation="90"/>
    </xf>
    <xf numFmtId="0" fontId="2" fillId="4" borderId="6" xfId="0" applyFont="1" applyFill="1" applyBorder="1" applyAlignment="1">
      <alignment horizontal="center" vertical="center" textRotation="90"/>
    </xf>
    <xf numFmtId="0" fontId="2" fillId="4" borderId="7" xfId="0" applyFont="1" applyFill="1" applyBorder="1" applyAlignment="1">
      <alignment horizontal="center" vertical="center" textRotation="90"/>
    </xf>
    <xf numFmtId="0" fontId="2" fillId="4" borderId="8" xfId="0" applyFont="1" applyFill="1" applyBorder="1" applyAlignment="1">
      <alignment horizontal="center" vertical="center" textRotation="90"/>
    </xf>
    <xf numFmtId="0" fontId="2" fillId="4" borderId="1" xfId="0" applyFont="1" applyFill="1" applyBorder="1" applyAlignment="1">
      <alignment horizontal="center" vertical="center" textRotation="90"/>
    </xf>
    <xf numFmtId="0" fontId="2" fillId="0" borderId="1" xfId="0" applyFont="1" applyFill="1" applyBorder="1" applyAlignment="1">
      <alignment horizontal="center"/>
    </xf>
    <xf numFmtId="0" fontId="5" fillId="5" borderId="1" xfId="0" applyFont="1" applyFill="1" applyBorder="1" applyAlignment="1">
      <alignment horizontal="center" vertical="center" wrapText="1"/>
    </xf>
    <xf numFmtId="0" fontId="2" fillId="0" borderId="1" xfId="0" applyFont="1" applyFill="1" applyBorder="1" applyAlignment="1">
      <alignment horizontal="center" wrapText="1"/>
    </xf>
    <xf numFmtId="0" fontId="5" fillId="4" borderId="1" xfId="0" applyFont="1" applyFill="1" applyBorder="1" applyAlignment="1">
      <alignment horizontal="center" vertical="center"/>
    </xf>
    <xf numFmtId="0" fontId="2" fillId="6" borderId="1" xfId="0" applyFont="1" applyFill="1" applyBorder="1" applyAlignment="1">
      <alignment horizontal="center" vertical="center" wrapText="1"/>
    </xf>
    <xf numFmtId="10" fontId="5" fillId="6"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2"/>
  <sheetViews>
    <sheetView tabSelected="1" zoomScaleNormal="100" workbookViewId="0">
      <pane xSplit="2" ySplit="3" topLeftCell="N4" activePane="bottomRight" state="frozen"/>
      <selection pane="topRight" activeCell="C1" sqref="C1"/>
      <selection pane="bottomLeft" activeCell="A4" sqref="A4"/>
      <selection pane="bottomRight" activeCell="N18" sqref="N18"/>
    </sheetView>
  </sheetViews>
  <sheetFormatPr baseColWidth="10" defaultColWidth="52.42578125" defaultRowHeight="12.75" x14ac:dyDescent="0.2"/>
  <cols>
    <col min="1" max="1" width="19.28515625" style="22" customWidth="1"/>
    <col min="2" max="2" width="7.28515625" style="22" customWidth="1"/>
    <col min="3" max="3" width="34" style="23" customWidth="1"/>
    <col min="4" max="5" width="9.140625" style="24" customWidth="1"/>
    <col min="6" max="6" width="6.85546875" style="25" customWidth="1"/>
    <col min="7" max="7" width="16" style="25" hidden="1" customWidth="1"/>
    <col min="8" max="8" width="12.5703125" style="25" hidden="1" customWidth="1"/>
    <col min="9" max="9" width="14.42578125" style="25" hidden="1" customWidth="1"/>
    <col min="10" max="10" width="21.7109375" style="25" hidden="1" customWidth="1"/>
    <col min="11" max="11" width="14.85546875" style="25" hidden="1" customWidth="1"/>
    <col min="12" max="12" width="14.7109375" style="22" hidden="1" customWidth="1"/>
    <col min="13" max="13" width="34.7109375" style="22" customWidth="1"/>
    <col min="14" max="14" width="90.85546875" style="26" customWidth="1"/>
    <col min="15" max="15" width="24.28515625" style="26" hidden="1" customWidth="1"/>
    <col min="16" max="16" width="33" style="26" hidden="1" customWidth="1"/>
    <col min="17" max="17" width="30.7109375" style="26" hidden="1" customWidth="1"/>
    <col min="18" max="18" width="22.7109375" style="1" customWidth="1"/>
    <col min="19" max="253" width="11.42578125" style="1" customWidth="1"/>
    <col min="254" max="16384" width="52.42578125" style="1"/>
  </cols>
  <sheetData>
    <row r="1" spans="1:17" s="2" customFormat="1" x14ac:dyDescent="0.2">
      <c r="A1" s="66" t="s">
        <v>71</v>
      </c>
      <c r="B1" s="66"/>
      <c r="C1" s="66"/>
      <c r="D1" s="66"/>
      <c r="E1" s="66"/>
      <c r="F1" s="66"/>
      <c r="G1" s="66"/>
      <c r="H1" s="66"/>
      <c r="I1" s="66"/>
      <c r="J1" s="66"/>
      <c r="K1" s="66"/>
      <c r="L1" s="66"/>
      <c r="M1" s="66"/>
      <c r="N1" s="66"/>
      <c r="O1" s="66"/>
      <c r="P1" s="66"/>
      <c r="Q1" s="66"/>
    </row>
    <row r="2" spans="1:17" x14ac:dyDescent="0.2">
      <c r="A2" s="67" t="s">
        <v>0</v>
      </c>
      <c r="B2" s="67" t="s">
        <v>74</v>
      </c>
      <c r="C2" s="67"/>
      <c r="D2" s="67" t="s">
        <v>75</v>
      </c>
      <c r="E2" s="67"/>
      <c r="F2" s="67"/>
      <c r="G2" s="67" t="s">
        <v>1</v>
      </c>
      <c r="H2" s="67"/>
      <c r="I2" s="67"/>
      <c r="J2" s="67"/>
      <c r="K2" s="67"/>
      <c r="L2" s="67"/>
      <c r="M2" s="67"/>
      <c r="N2" s="67"/>
      <c r="O2" s="67"/>
      <c r="P2" s="67"/>
      <c r="Q2" s="67"/>
    </row>
    <row r="3" spans="1:17" ht="38.25" x14ac:dyDescent="0.2">
      <c r="A3" s="67"/>
      <c r="B3" s="43" t="s">
        <v>2</v>
      </c>
      <c r="C3" s="43" t="s">
        <v>76</v>
      </c>
      <c r="D3" s="3" t="s">
        <v>3</v>
      </c>
      <c r="E3" s="3" t="s">
        <v>80</v>
      </c>
      <c r="F3" s="3" t="s">
        <v>4</v>
      </c>
      <c r="G3" s="43" t="s">
        <v>5</v>
      </c>
      <c r="H3" s="43" t="s">
        <v>6</v>
      </c>
      <c r="I3" s="43" t="s">
        <v>7</v>
      </c>
      <c r="J3" s="43" t="s">
        <v>8</v>
      </c>
      <c r="K3" s="43" t="s">
        <v>9</v>
      </c>
      <c r="L3" s="43" t="s">
        <v>10</v>
      </c>
      <c r="M3" s="43" t="s">
        <v>11</v>
      </c>
      <c r="N3" s="43" t="s">
        <v>12</v>
      </c>
      <c r="O3" s="43" t="s">
        <v>13</v>
      </c>
      <c r="P3" s="43" t="s">
        <v>14</v>
      </c>
      <c r="Q3" s="43" t="s">
        <v>15</v>
      </c>
    </row>
    <row r="4" spans="1:17" ht="38.25" x14ac:dyDescent="0.2">
      <c r="A4" s="65" t="s">
        <v>16</v>
      </c>
      <c r="B4" s="4">
        <v>1</v>
      </c>
      <c r="C4" s="5" t="s">
        <v>18</v>
      </c>
      <c r="D4" s="6" t="s">
        <v>17</v>
      </c>
      <c r="E4" s="6"/>
      <c r="F4" s="6" t="s">
        <v>17</v>
      </c>
      <c r="G4" s="5">
        <v>2</v>
      </c>
      <c r="H4" s="5">
        <v>10</v>
      </c>
      <c r="I4" s="5">
        <f t="shared" ref="I4:I20" si="0">+G4*H4</f>
        <v>20</v>
      </c>
      <c r="J4" s="7">
        <f t="shared" ref="J4:J21" si="1">(IF(I4=5,8,IF(I4=10,17,IF(I4=15,25,IF(I4=20,33,IF(I4=30,50,IF(I4=40,67,IF(I4=60,100,0))))))))/100</f>
        <v>0.33</v>
      </c>
      <c r="K4" s="5" t="str">
        <f t="shared" ref="K4:K21" si="2">IF( I4=0,"NULO",IF(I4&lt;=10, "BAJO",IF((OR(15=I4,I4=20)), "MEDIO",IF( (OR(30=I4,I4&lt;=60)),"ALTO","INDETERMINADO"))))</f>
        <v>MEDIO</v>
      </c>
      <c r="L4" s="5" t="str">
        <f t="shared" ref="L4:L21" si="3">IF( I4=0,"NULO",IF(I4=5,"ACEPTABLE", IF(I4=10,"TOLERABLE",  IF((OR(15=I4,I4=20)),"MODERADO", IF((OR(30=I4,I4=40)),"IMPORTANTE", IF(I4=60,"INACEPTABLE","INDETERMINADO"))))))</f>
        <v>MODERADO</v>
      </c>
      <c r="M4" s="5" t="str">
        <f t="shared" ref="M4:M21" si="4">IF(AND(G4=2,H4=5),$L$85,IF(AND(G4=1,H4=20),$L$88,VLOOKUP(G4*H4/60,$I$82:$L$91,4,0)))</f>
        <v>PREVENIR EL RIESGO                                                                          PROTEGER O MITIGAR EL RIESGO                                                           COMPARTIR O TRANSFERIR EL RIESGO</v>
      </c>
      <c r="N4" s="8" t="s">
        <v>84</v>
      </c>
      <c r="O4" s="63"/>
      <c r="P4" s="63"/>
      <c r="Q4" s="63"/>
    </row>
    <row r="5" spans="1:17" ht="50.25" customHeight="1" x14ac:dyDescent="0.2">
      <c r="A5" s="65"/>
      <c r="B5" s="4">
        <v>2</v>
      </c>
      <c r="C5" s="5" t="s">
        <v>51</v>
      </c>
      <c r="D5" s="6"/>
      <c r="E5" s="6"/>
      <c r="F5" s="6" t="s">
        <v>17</v>
      </c>
      <c r="G5" s="5">
        <v>2</v>
      </c>
      <c r="H5" s="5">
        <v>20</v>
      </c>
      <c r="I5" s="5">
        <f t="shared" si="0"/>
        <v>40</v>
      </c>
      <c r="J5" s="7">
        <f t="shared" si="1"/>
        <v>0.67</v>
      </c>
      <c r="K5" s="5" t="str">
        <f t="shared" si="2"/>
        <v>ALTO</v>
      </c>
      <c r="L5" s="5" t="str">
        <f t="shared" si="3"/>
        <v>IMPORTANTE</v>
      </c>
      <c r="M5" s="5" t="str">
        <f t="shared" si="4"/>
        <v>EVITAR EL RIESGO                                                                                    PREVENIR EL RIESGO                                                                          PROTEGER O MITIGAR EL RIESGO                                                  COMPARTIR O TRANSFERIR EL RIESGO</v>
      </c>
      <c r="N5" s="9" t="s">
        <v>82</v>
      </c>
      <c r="O5" s="63"/>
      <c r="P5" s="63"/>
      <c r="Q5" s="63"/>
    </row>
    <row r="6" spans="1:17" ht="81" customHeight="1" x14ac:dyDescent="0.2">
      <c r="A6" s="65"/>
      <c r="B6" s="4">
        <f>+B5+1</f>
        <v>3</v>
      </c>
      <c r="C6" s="5" t="s">
        <v>19</v>
      </c>
      <c r="D6" s="6" t="s">
        <v>17</v>
      </c>
      <c r="E6" s="6"/>
      <c r="F6" s="6" t="s">
        <v>17</v>
      </c>
      <c r="G6" s="5">
        <v>2</v>
      </c>
      <c r="H6" s="6">
        <v>20</v>
      </c>
      <c r="I6" s="6">
        <f t="shared" si="0"/>
        <v>40</v>
      </c>
      <c r="J6" s="7">
        <f t="shared" si="1"/>
        <v>0.67</v>
      </c>
      <c r="K6" s="10" t="str">
        <f t="shared" si="2"/>
        <v>ALTO</v>
      </c>
      <c r="L6" s="10" t="str">
        <f t="shared" si="3"/>
        <v>IMPORTANTE</v>
      </c>
      <c r="M6" s="5" t="str">
        <f t="shared" si="4"/>
        <v>EVITAR EL RIESGO                                                                                    PREVENIR EL RIESGO                                                                          PROTEGER O MITIGAR EL RIESGO                                                  COMPARTIR O TRANSFERIR EL RIESGO</v>
      </c>
      <c r="N6" s="9" t="s">
        <v>65</v>
      </c>
      <c r="O6" s="63"/>
      <c r="P6" s="63"/>
      <c r="Q6" s="63"/>
    </row>
    <row r="7" spans="1:17" ht="109.5" customHeight="1" x14ac:dyDescent="0.2">
      <c r="A7" s="65"/>
      <c r="B7" s="4">
        <f>+B6+1</f>
        <v>4</v>
      </c>
      <c r="C7" s="5" t="s">
        <v>52</v>
      </c>
      <c r="D7" s="6" t="s">
        <v>17</v>
      </c>
      <c r="E7" s="6" t="s">
        <v>17</v>
      </c>
      <c r="F7" s="6"/>
      <c r="G7" s="6">
        <v>1</v>
      </c>
      <c r="H7" s="6">
        <v>20</v>
      </c>
      <c r="I7" s="6">
        <f t="shared" si="0"/>
        <v>20</v>
      </c>
      <c r="J7" s="7">
        <f t="shared" si="1"/>
        <v>0.33</v>
      </c>
      <c r="K7" s="10" t="str">
        <f t="shared" si="2"/>
        <v>MEDIO</v>
      </c>
      <c r="L7" s="10" t="str">
        <f t="shared" si="3"/>
        <v>MODERADO</v>
      </c>
      <c r="M7" s="5" t="str">
        <f t="shared" si="4"/>
        <v>PROTEGER O MITIGAR EL RIESGO                                                     COMPARTIR O TRANSFERIR EL RIESGO</v>
      </c>
      <c r="N7" s="9" t="s">
        <v>63</v>
      </c>
      <c r="O7" s="63"/>
      <c r="P7" s="63"/>
      <c r="Q7" s="63"/>
    </row>
    <row r="8" spans="1:17" ht="93.75" customHeight="1" x14ac:dyDescent="0.2">
      <c r="A8" s="65"/>
      <c r="B8" s="4">
        <f t="shared" ref="B8:B20" si="5">+B7+1</f>
        <v>5</v>
      </c>
      <c r="C8" s="5" t="s">
        <v>61</v>
      </c>
      <c r="D8" s="6"/>
      <c r="E8" s="6"/>
      <c r="F8" s="6" t="s">
        <v>17</v>
      </c>
      <c r="G8" s="6">
        <v>1</v>
      </c>
      <c r="H8" s="6">
        <v>20</v>
      </c>
      <c r="I8" s="6">
        <f t="shared" si="0"/>
        <v>20</v>
      </c>
      <c r="J8" s="7">
        <f t="shared" si="1"/>
        <v>0.33</v>
      </c>
      <c r="K8" s="6" t="str">
        <f t="shared" si="2"/>
        <v>MEDIO</v>
      </c>
      <c r="L8" s="6" t="str">
        <f t="shared" si="3"/>
        <v>MODERADO</v>
      </c>
      <c r="M8" s="5" t="str">
        <f t="shared" si="4"/>
        <v>PROTEGER O MITIGAR EL RIESGO                                                     COMPARTIR O TRANSFERIR EL RIESGO</v>
      </c>
      <c r="N8" s="9" t="s">
        <v>64</v>
      </c>
      <c r="O8" s="63"/>
      <c r="P8" s="63"/>
      <c r="Q8" s="63"/>
    </row>
    <row r="9" spans="1:17" ht="86.25" customHeight="1" x14ac:dyDescent="0.2">
      <c r="A9" s="65"/>
      <c r="B9" s="4">
        <f t="shared" si="5"/>
        <v>6</v>
      </c>
      <c r="C9" s="5" t="s">
        <v>57</v>
      </c>
      <c r="D9" s="6" t="s">
        <v>17</v>
      </c>
      <c r="E9" s="6" t="s">
        <v>17</v>
      </c>
      <c r="F9" s="6" t="s">
        <v>17</v>
      </c>
      <c r="G9" s="6">
        <v>2</v>
      </c>
      <c r="H9" s="6">
        <v>20</v>
      </c>
      <c r="I9" s="6">
        <f t="shared" si="0"/>
        <v>40</v>
      </c>
      <c r="J9" s="7">
        <f t="shared" si="1"/>
        <v>0.67</v>
      </c>
      <c r="K9" s="6" t="str">
        <f t="shared" ref="K9:K17" si="6">IF( I9=0,"NULO",IF(I9&lt;=10, "BAJO",IF((OR(15=I9,I9=20)), "MEDIO",IF( (OR(30=I9,I9&lt;=60)),"ALTO","INDETERMINADO"))))</f>
        <v>ALTO</v>
      </c>
      <c r="L9" s="6" t="str">
        <f t="shared" ref="L9:L17" si="7">IF( I9=0,"NULO",IF(I9=5,"ACEPTABLE", IF(I9=10,"TOLERABLE",  IF((OR(15=I9,I9=20)),"MODERADO", IF((OR(30=I9,I9=40)),"IMPORTANTE", IF(I9=60,"INACEPTABLE","INDETERMINADO"))))))</f>
        <v>IMPORTANTE</v>
      </c>
      <c r="M9" s="5" t="str">
        <f t="shared" si="4"/>
        <v>EVITAR EL RIESGO                                                                                    PREVENIR EL RIESGO                                                                          PROTEGER O MITIGAR EL RIESGO                                                  COMPARTIR O TRANSFERIR EL RIESGO</v>
      </c>
      <c r="N9" s="11" t="s">
        <v>66</v>
      </c>
      <c r="O9" s="63"/>
      <c r="P9" s="63"/>
      <c r="Q9" s="63"/>
    </row>
    <row r="10" spans="1:17" ht="217.5" customHeight="1" x14ac:dyDescent="0.2">
      <c r="A10" s="65"/>
      <c r="B10" s="4">
        <f t="shared" si="5"/>
        <v>7</v>
      </c>
      <c r="C10" s="5" t="s">
        <v>59</v>
      </c>
      <c r="D10" s="6" t="s">
        <v>17</v>
      </c>
      <c r="E10" s="6"/>
      <c r="F10" s="6" t="s">
        <v>17</v>
      </c>
      <c r="G10" s="6">
        <v>2</v>
      </c>
      <c r="H10" s="6">
        <v>20</v>
      </c>
      <c r="I10" s="6">
        <f t="shared" si="0"/>
        <v>40</v>
      </c>
      <c r="J10" s="7">
        <f t="shared" si="1"/>
        <v>0.67</v>
      </c>
      <c r="K10" s="6" t="str">
        <f t="shared" si="6"/>
        <v>ALTO</v>
      </c>
      <c r="L10" s="6" t="str">
        <f t="shared" si="7"/>
        <v>IMPORTANTE</v>
      </c>
      <c r="M10" s="5" t="str">
        <f t="shared" si="4"/>
        <v>EVITAR EL RIESGO                                                                                    PREVENIR EL RIESGO                                                                          PROTEGER O MITIGAR EL RIESGO                                                  COMPARTIR O TRANSFERIR EL RIESGO</v>
      </c>
      <c r="N10" s="11" t="s">
        <v>67</v>
      </c>
      <c r="O10" s="63"/>
      <c r="P10" s="63"/>
      <c r="Q10" s="63"/>
    </row>
    <row r="11" spans="1:17" ht="54.75" customHeight="1" x14ac:dyDescent="0.2">
      <c r="A11" s="65"/>
      <c r="B11" s="4">
        <f t="shared" si="5"/>
        <v>8</v>
      </c>
      <c r="C11" s="5" t="s">
        <v>58</v>
      </c>
      <c r="D11" s="6" t="s">
        <v>17</v>
      </c>
      <c r="E11" s="6" t="s">
        <v>17</v>
      </c>
      <c r="F11" s="6" t="s">
        <v>17</v>
      </c>
      <c r="G11" s="6">
        <v>2</v>
      </c>
      <c r="H11" s="6">
        <v>20</v>
      </c>
      <c r="I11" s="6">
        <f t="shared" si="0"/>
        <v>40</v>
      </c>
      <c r="J11" s="7">
        <f t="shared" si="1"/>
        <v>0.67</v>
      </c>
      <c r="K11" s="6" t="str">
        <f t="shared" si="6"/>
        <v>ALTO</v>
      </c>
      <c r="L11" s="6" t="str">
        <f t="shared" si="7"/>
        <v>IMPORTANTE</v>
      </c>
      <c r="M11" s="5" t="str">
        <f t="shared" si="4"/>
        <v>EVITAR EL RIESGO                                                                                    PREVENIR EL RIESGO                                                                          PROTEGER O MITIGAR EL RIESGO                                                  COMPARTIR O TRANSFERIR EL RIESGO</v>
      </c>
      <c r="N11" s="9" t="s">
        <v>68</v>
      </c>
      <c r="O11" s="63"/>
      <c r="P11" s="63"/>
      <c r="Q11" s="63"/>
    </row>
    <row r="12" spans="1:17" ht="72.75" customHeight="1" x14ac:dyDescent="0.2">
      <c r="A12" s="65"/>
      <c r="B12" s="4">
        <f t="shared" si="5"/>
        <v>9</v>
      </c>
      <c r="C12" s="5" t="s">
        <v>53</v>
      </c>
      <c r="D12" s="6" t="s">
        <v>17</v>
      </c>
      <c r="E12" s="6"/>
      <c r="F12" s="6" t="s">
        <v>17</v>
      </c>
      <c r="G12" s="5">
        <v>1</v>
      </c>
      <c r="H12" s="6">
        <v>20</v>
      </c>
      <c r="I12" s="6">
        <f t="shared" si="0"/>
        <v>20</v>
      </c>
      <c r="J12" s="7">
        <f t="shared" si="1"/>
        <v>0.33</v>
      </c>
      <c r="K12" s="10" t="str">
        <f t="shared" si="6"/>
        <v>MEDIO</v>
      </c>
      <c r="L12" s="10" t="str">
        <f t="shared" si="7"/>
        <v>MODERADO</v>
      </c>
      <c r="M12" s="5" t="str">
        <f t="shared" si="4"/>
        <v>PROTEGER O MITIGAR EL RIESGO                                                     COMPARTIR O TRANSFERIR EL RIESGO</v>
      </c>
      <c r="N12" s="9" t="s">
        <v>62</v>
      </c>
      <c r="O12" s="63"/>
      <c r="P12" s="63"/>
      <c r="Q12" s="63"/>
    </row>
    <row r="13" spans="1:17" ht="63.75" customHeight="1" x14ac:dyDescent="0.2">
      <c r="A13" s="65"/>
      <c r="B13" s="4">
        <f t="shared" si="5"/>
        <v>10</v>
      </c>
      <c r="C13" s="5" t="s">
        <v>54</v>
      </c>
      <c r="D13" s="6"/>
      <c r="E13" s="6"/>
      <c r="F13" s="6" t="s">
        <v>17</v>
      </c>
      <c r="G13" s="5">
        <v>1</v>
      </c>
      <c r="H13" s="6">
        <v>20</v>
      </c>
      <c r="I13" s="6">
        <f t="shared" si="0"/>
        <v>20</v>
      </c>
      <c r="J13" s="7">
        <f t="shared" si="1"/>
        <v>0.33</v>
      </c>
      <c r="K13" s="10" t="str">
        <f t="shared" si="6"/>
        <v>MEDIO</v>
      </c>
      <c r="L13" s="10" t="str">
        <f t="shared" si="7"/>
        <v>MODERADO</v>
      </c>
      <c r="M13" s="5" t="str">
        <f t="shared" si="4"/>
        <v>PROTEGER O MITIGAR EL RIESGO                                                     COMPARTIR O TRANSFERIR EL RIESGO</v>
      </c>
      <c r="N13" s="9" t="s">
        <v>83</v>
      </c>
      <c r="O13" s="63"/>
      <c r="P13" s="63"/>
      <c r="Q13" s="63"/>
    </row>
    <row r="14" spans="1:17" ht="63.75" customHeight="1" x14ac:dyDescent="0.2">
      <c r="A14" s="47"/>
      <c r="B14" s="4">
        <v>11</v>
      </c>
      <c r="C14" s="5" t="s">
        <v>85</v>
      </c>
      <c r="D14" s="6" t="s">
        <v>86</v>
      </c>
      <c r="E14" s="6"/>
      <c r="F14" s="6" t="s">
        <v>86</v>
      </c>
      <c r="G14" s="5">
        <v>3</v>
      </c>
      <c r="H14" s="6">
        <v>20</v>
      </c>
      <c r="I14" s="6">
        <f t="shared" ref="I14" si="8">+G14*H14</f>
        <v>60</v>
      </c>
      <c r="J14" s="7">
        <f t="shared" ref="J14" si="9">(IF(I14=5,8,IF(I14=10,17,IF(I14=15,25,IF(I14=20,33,IF(I14=30,50,IF(I14=40,67,IF(I14=60,100,0))))))))/100</f>
        <v>1</v>
      </c>
      <c r="K14" s="10" t="str">
        <f t="shared" si="6"/>
        <v>ALTO</v>
      </c>
      <c r="L14" s="10" t="str">
        <f t="shared" si="7"/>
        <v>INACEPTABLE</v>
      </c>
      <c r="M14" s="5" t="str">
        <f t="shared" si="4"/>
        <v>EVITAR EL RIESGO                                                                                 PREVENIR EL RIESGO                                                                             PROTEGER O MITIGAR EL RIESGO                                                  COMPARTIR O TRANSFERIR EL RIESGO</v>
      </c>
      <c r="N14" s="9" t="s">
        <v>87</v>
      </c>
      <c r="O14" s="42"/>
      <c r="P14" s="42"/>
      <c r="Q14" s="42"/>
    </row>
    <row r="15" spans="1:17" ht="62.25" customHeight="1" x14ac:dyDescent="0.2">
      <c r="A15" s="48" t="s">
        <v>20</v>
      </c>
      <c r="B15" s="4">
        <v>12</v>
      </c>
      <c r="C15" s="5" t="s">
        <v>21</v>
      </c>
      <c r="D15" s="6" t="s">
        <v>17</v>
      </c>
      <c r="E15" s="6" t="s">
        <v>17</v>
      </c>
      <c r="F15" s="6" t="s">
        <v>17</v>
      </c>
      <c r="G15" s="6">
        <v>1</v>
      </c>
      <c r="H15" s="6">
        <v>20</v>
      </c>
      <c r="I15" s="6">
        <f t="shared" si="0"/>
        <v>20</v>
      </c>
      <c r="J15" s="7">
        <f t="shared" si="1"/>
        <v>0.33</v>
      </c>
      <c r="K15" s="10" t="str">
        <f t="shared" si="6"/>
        <v>MEDIO</v>
      </c>
      <c r="L15" s="10" t="str">
        <f t="shared" si="7"/>
        <v>MODERADO</v>
      </c>
      <c r="M15" s="5" t="str">
        <f t="shared" si="4"/>
        <v>PROTEGER O MITIGAR EL RIESGO                                                     COMPARTIR O TRANSFERIR EL RIESGO</v>
      </c>
      <c r="N15" s="9" t="s">
        <v>69</v>
      </c>
      <c r="O15" s="42">
        <f>+J15</f>
        <v>0.33</v>
      </c>
      <c r="P15" s="42">
        <f>+O15/COUNT(B4:B20)</f>
        <v>1.9411764705882354E-2</v>
      </c>
      <c r="Q15" s="42">
        <f>+P15*O15</f>
        <v>6.405882352941177E-3</v>
      </c>
    </row>
    <row r="16" spans="1:17" ht="155.25" customHeight="1" x14ac:dyDescent="0.2">
      <c r="A16" s="62" t="s">
        <v>22</v>
      </c>
      <c r="B16" s="4">
        <f t="shared" si="5"/>
        <v>13</v>
      </c>
      <c r="C16" s="5" t="s">
        <v>55</v>
      </c>
      <c r="D16" s="6" t="s">
        <v>17</v>
      </c>
      <c r="E16" s="6" t="s">
        <v>17</v>
      </c>
      <c r="F16" s="6" t="s">
        <v>17</v>
      </c>
      <c r="G16" s="6">
        <v>2</v>
      </c>
      <c r="H16" s="6">
        <v>10</v>
      </c>
      <c r="I16" s="6">
        <f t="shared" si="0"/>
        <v>20</v>
      </c>
      <c r="J16" s="7">
        <f t="shared" si="1"/>
        <v>0.33</v>
      </c>
      <c r="K16" s="10" t="str">
        <f t="shared" si="6"/>
        <v>MEDIO</v>
      </c>
      <c r="L16" s="10" t="str">
        <f t="shared" si="7"/>
        <v>MODERADO</v>
      </c>
      <c r="M16" s="5" t="str">
        <f t="shared" si="4"/>
        <v>PREVENIR EL RIESGO                                                                          PROTEGER O MITIGAR EL RIESGO                                                           COMPARTIR O TRANSFERIR EL RIESGO</v>
      </c>
      <c r="N16" s="11" t="s">
        <v>89</v>
      </c>
      <c r="O16" s="63">
        <f>AVERAGE(J16:J17)</f>
        <v>0.20500000000000002</v>
      </c>
      <c r="P16" s="63">
        <f>(COUNT(B16:B17)/COUNT(B4:B20))</f>
        <v>0.11764705882352941</v>
      </c>
      <c r="Q16" s="63">
        <f>+P16*O16</f>
        <v>2.4117647058823532E-2</v>
      </c>
    </row>
    <row r="17" spans="1:17" ht="32.25" customHeight="1" x14ac:dyDescent="0.2">
      <c r="A17" s="62"/>
      <c r="B17" s="4">
        <f t="shared" si="5"/>
        <v>14</v>
      </c>
      <c r="C17" s="5" t="s">
        <v>56</v>
      </c>
      <c r="D17" s="6" t="s">
        <v>17</v>
      </c>
      <c r="E17" s="6"/>
      <c r="F17" s="6" t="s">
        <v>17</v>
      </c>
      <c r="G17" s="6">
        <v>1</v>
      </c>
      <c r="H17" s="6">
        <v>5</v>
      </c>
      <c r="I17" s="6">
        <f t="shared" si="0"/>
        <v>5</v>
      </c>
      <c r="J17" s="7">
        <f t="shared" si="1"/>
        <v>0.08</v>
      </c>
      <c r="K17" s="10" t="str">
        <f t="shared" si="6"/>
        <v>BAJO</v>
      </c>
      <c r="L17" s="10" t="str">
        <f t="shared" si="7"/>
        <v>ACEPTABLE</v>
      </c>
      <c r="M17" s="5" t="str">
        <f t="shared" si="4"/>
        <v>ASUMIR EL RIESGO</v>
      </c>
      <c r="N17" s="11" t="s">
        <v>72</v>
      </c>
      <c r="O17" s="63"/>
      <c r="P17" s="63"/>
      <c r="Q17" s="63"/>
    </row>
    <row r="18" spans="1:17" ht="54" customHeight="1" x14ac:dyDescent="0.2">
      <c r="A18" s="62" t="s">
        <v>23</v>
      </c>
      <c r="B18" s="4">
        <f t="shared" si="5"/>
        <v>15</v>
      </c>
      <c r="C18" s="5" t="s">
        <v>77</v>
      </c>
      <c r="D18" s="6" t="s">
        <v>17</v>
      </c>
      <c r="E18" s="6"/>
      <c r="F18" s="6" t="s">
        <v>17</v>
      </c>
      <c r="G18" s="5">
        <v>2</v>
      </c>
      <c r="H18" s="6">
        <v>20</v>
      </c>
      <c r="I18" s="6">
        <f t="shared" si="0"/>
        <v>40</v>
      </c>
      <c r="J18" s="7">
        <f t="shared" si="1"/>
        <v>0.67</v>
      </c>
      <c r="K18" s="10" t="str">
        <f t="shared" si="2"/>
        <v>ALTO</v>
      </c>
      <c r="L18" s="10" t="str">
        <f t="shared" si="3"/>
        <v>IMPORTANTE</v>
      </c>
      <c r="M18" s="5" t="str">
        <f t="shared" si="4"/>
        <v>EVITAR EL RIESGO                                                                                    PREVENIR EL RIESGO                                                                          PROTEGER O MITIGAR EL RIESGO                                                  COMPARTIR O TRANSFERIR EL RIESGO</v>
      </c>
      <c r="N18" s="11" t="s">
        <v>73</v>
      </c>
      <c r="O18" s="63"/>
      <c r="P18" s="63"/>
      <c r="Q18" s="63"/>
    </row>
    <row r="19" spans="1:17" ht="30" customHeight="1" x14ac:dyDescent="0.2">
      <c r="A19" s="62"/>
      <c r="B19" s="4">
        <f t="shared" si="5"/>
        <v>16</v>
      </c>
      <c r="C19" s="5" t="s">
        <v>60</v>
      </c>
      <c r="D19" s="6" t="s">
        <v>17</v>
      </c>
      <c r="E19" s="6"/>
      <c r="F19" s="6" t="s">
        <v>17</v>
      </c>
      <c r="G19" s="5">
        <v>1</v>
      </c>
      <c r="H19" s="6">
        <v>20</v>
      </c>
      <c r="I19" s="6">
        <f t="shared" si="0"/>
        <v>20</v>
      </c>
      <c r="J19" s="7">
        <f t="shared" si="1"/>
        <v>0.33</v>
      </c>
      <c r="K19" s="10" t="str">
        <f t="shared" si="2"/>
        <v>MEDIO</v>
      </c>
      <c r="L19" s="10" t="str">
        <f t="shared" si="3"/>
        <v>MODERADO</v>
      </c>
      <c r="M19" s="5" t="str">
        <f t="shared" si="4"/>
        <v>PROTEGER O MITIGAR EL RIESGO                                                     COMPARTIR O TRANSFERIR EL RIESGO</v>
      </c>
      <c r="N19" s="11" t="s">
        <v>70</v>
      </c>
      <c r="O19" s="63"/>
      <c r="P19" s="63"/>
      <c r="Q19" s="63"/>
    </row>
    <row r="20" spans="1:17" ht="70.5" customHeight="1" x14ac:dyDescent="0.2">
      <c r="A20" s="4" t="s">
        <v>24</v>
      </c>
      <c r="B20" s="49">
        <f t="shared" si="5"/>
        <v>17</v>
      </c>
      <c r="C20" s="5" t="s">
        <v>25</v>
      </c>
      <c r="D20" s="6" t="s">
        <v>17</v>
      </c>
      <c r="E20" s="6"/>
      <c r="F20" s="6" t="s">
        <v>17</v>
      </c>
      <c r="G20" s="5">
        <v>1</v>
      </c>
      <c r="H20" s="6">
        <v>5</v>
      </c>
      <c r="I20" s="6">
        <f t="shared" si="0"/>
        <v>5</v>
      </c>
      <c r="J20" s="7">
        <f t="shared" si="1"/>
        <v>0.08</v>
      </c>
      <c r="K20" s="10" t="str">
        <f t="shared" si="2"/>
        <v>BAJO</v>
      </c>
      <c r="L20" s="10" t="str">
        <f t="shared" si="3"/>
        <v>ACEPTABLE</v>
      </c>
      <c r="M20" s="5" t="str">
        <f t="shared" si="4"/>
        <v>ASUMIR EL RIESGO</v>
      </c>
      <c r="N20" s="11" t="s">
        <v>88</v>
      </c>
      <c r="O20" s="42">
        <f>AVERAGE(J20:J20)</f>
        <v>0.08</v>
      </c>
      <c r="P20" s="42">
        <f>(COUNT(B20:B20)/COUNT(B4:B20))</f>
        <v>5.8823529411764705E-2</v>
      </c>
      <c r="Q20" s="42">
        <f>+P20*O20</f>
        <v>4.7058823529411769E-3</v>
      </c>
    </row>
    <row r="21" spans="1:17" ht="213.75" customHeight="1" x14ac:dyDescent="0.2">
      <c r="A21" s="4" t="s">
        <v>78</v>
      </c>
      <c r="B21" s="49">
        <v>18</v>
      </c>
      <c r="C21" s="5" t="s">
        <v>79</v>
      </c>
      <c r="D21" s="6" t="s">
        <v>17</v>
      </c>
      <c r="E21" s="6"/>
      <c r="F21" s="6" t="s">
        <v>17</v>
      </c>
      <c r="G21" s="5">
        <v>1</v>
      </c>
      <c r="H21" s="6">
        <v>20</v>
      </c>
      <c r="I21" s="6">
        <v>20</v>
      </c>
      <c r="J21" s="7">
        <f t="shared" si="1"/>
        <v>0.33</v>
      </c>
      <c r="K21" s="10" t="str">
        <f t="shared" si="2"/>
        <v>MEDIO</v>
      </c>
      <c r="L21" s="10" t="str">
        <f t="shared" si="3"/>
        <v>MODERADO</v>
      </c>
      <c r="M21" s="5" t="str">
        <f t="shared" si="4"/>
        <v>PROTEGER O MITIGAR EL RIESGO                                                     COMPARTIR O TRANSFERIR EL RIESGO</v>
      </c>
      <c r="N21" s="11" t="s">
        <v>81</v>
      </c>
      <c r="O21" s="20"/>
      <c r="P21" s="20"/>
      <c r="Q21" s="20"/>
    </row>
    <row r="22" spans="1:17" ht="37.5" hidden="1" customHeight="1" x14ac:dyDescent="0.2">
      <c r="A22" s="44"/>
      <c r="B22" s="45"/>
      <c r="C22" s="41"/>
      <c r="D22" s="38"/>
      <c r="E22" s="38"/>
      <c r="F22" s="38"/>
      <c r="G22" s="41"/>
      <c r="H22" s="38"/>
      <c r="I22" s="38"/>
      <c r="J22" s="39"/>
      <c r="K22" s="40"/>
      <c r="L22" s="40"/>
      <c r="M22" s="41"/>
      <c r="N22" s="46"/>
      <c r="O22" s="12"/>
      <c r="P22" s="12"/>
      <c r="Q22" s="12"/>
    </row>
    <row r="23" spans="1:17" ht="19.5" hidden="1" customHeight="1" x14ac:dyDescent="0.2">
      <c r="A23" s="13"/>
      <c r="B23" s="14"/>
      <c r="C23" s="15"/>
      <c r="D23" s="16"/>
      <c r="E23" s="16"/>
      <c r="F23" s="16"/>
      <c r="G23" s="15"/>
      <c r="H23" s="16"/>
      <c r="I23" s="16"/>
      <c r="J23" s="17"/>
      <c r="K23" s="18"/>
      <c r="L23" s="18"/>
      <c r="M23" s="15"/>
      <c r="N23" s="19"/>
      <c r="O23" s="20"/>
      <c r="P23" s="20"/>
      <c r="Q23" s="20"/>
    </row>
    <row r="24" spans="1:17" ht="19.5" hidden="1" customHeight="1" x14ac:dyDescent="0.2">
      <c r="A24" s="13"/>
      <c r="B24" s="14"/>
      <c r="C24" s="15"/>
      <c r="D24" s="16"/>
      <c r="E24" s="16"/>
      <c r="F24" s="16"/>
      <c r="G24" s="15"/>
      <c r="H24" s="16"/>
      <c r="I24" s="16"/>
      <c r="J24" s="17"/>
      <c r="K24" s="18"/>
      <c r="L24" s="18"/>
      <c r="M24" s="15"/>
      <c r="N24" s="19"/>
      <c r="O24" s="20"/>
      <c r="P24" s="20"/>
      <c r="Q24" s="20"/>
    </row>
    <row r="25" spans="1:17" ht="19.5" hidden="1" customHeight="1" x14ac:dyDescent="0.2">
      <c r="A25" s="13"/>
      <c r="B25" s="14"/>
      <c r="C25" s="15"/>
      <c r="D25" s="16"/>
      <c r="E25" s="16"/>
      <c r="F25" s="16"/>
      <c r="G25" s="15"/>
      <c r="H25" s="16"/>
      <c r="I25" s="16"/>
      <c r="J25" s="17"/>
      <c r="K25" s="18"/>
      <c r="L25" s="18"/>
      <c r="M25" s="15"/>
      <c r="N25" s="19"/>
      <c r="O25" s="20"/>
      <c r="P25" s="20"/>
      <c r="Q25" s="20"/>
    </row>
    <row r="26" spans="1:17" ht="19.5" hidden="1" customHeight="1" x14ac:dyDescent="0.2">
      <c r="A26" s="13"/>
      <c r="B26" s="14"/>
      <c r="C26" s="15"/>
      <c r="D26" s="16"/>
      <c r="E26" s="16"/>
      <c r="F26" s="16"/>
      <c r="G26" s="15"/>
      <c r="H26" s="16"/>
      <c r="I26" s="16"/>
      <c r="J26" s="17"/>
      <c r="K26" s="18"/>
      <c r="L26" s="18"/>
      <c r="M26" s="15"/>
      <c r="N26" s="19"/>
      <c r="O26" s="20"/>
      <c r="P26" s="20"/>
      <c r="Q26" s="20"/>
    </row>
    <row r="27" spans="1:17" ht="19.5" hidden="1" customHeight="1" x14ac:dyDescent="0.2">
      <c r="A27" s="13"/>
      <c r="B27" s="14"/>
      <c r="C27" s="15"/>
      <c r="D27" s="16"/>
      <c r="E27" s="16"/>
      <c r="F27" s="16"/>
      <c r="G27" s="15"/>
      <c r="H27" s="16"/>
      <c r="I27" s="16"/>
      <c r="J27" s="17"/>
      <c r="K27" s="18"/>
      <c r="L27" s="18"/>
      <c r="M27" s="15"/>
      <c r="N27" s="19"/>
      <c r="O27" s="20"/>
      <c r="P27" s="20"/>
      <c r="Q27" s="20"/>
    </row>
    <row r="28" spans="1:17" ht="19.5" hidden="1" customHeight="1" x14ac:dyDescent="0.2">
      <c r="A28" s="13"/>
      <c r="B28" s="14"/>
      <c r="C28" s="15"/>
      <c r="D28" s="16"/>
      <c r="E28" s="16"/>
      <c r="F28" s="16"/>
      <c r="G28" s="15"/>
      <c r="H28" s="16"/>
      <c r="I28" s="16"/>
      <c r="J28" s="17"/>
      <c r="K28" s="18"/>
      <c r="L28" s="18"/>
      <c r="M28" s="15"/>
      <c r="N28" s="19"/>
      <c r="O28" s="20"/>
      <c r="P28" s="20"/>
      <c r="Q28" s="20"/>
    </row>
    <row r="29" spans="1:17" ht="19.5" hidden="1" customHeight="1" x14ac:dyDescent="0.2">
      <c r="A29" s="13"/>
      <c r="B29" s="14"/>
      <c r="C29" s="15"/>
      <c r="D29" s="16"/>
      <c r="E29" s="16"/>
      <c r="F29" s="16"/>
      <c r="G29" s="15"/>
      <c r="H29" s="16"/>
      <c r="I29" s="16"/>
      <c r="J29" s="17"/>
      <c r="K29" s="18"/>
      <c r="L29" s="18"/>
      <c r="M29" s="15"/>
      <c r="N29" s="19"/>
      <c r="O29" s="20"/>
      <c r="P29" s="20"/>
      <c r="Q29" s="20"/>
    </row>
    <row r="30" spans="1:17" ht="19.5" hidden="1" customHeight="1" x14ac:dyDescent="0.2">
      <c r="A30" s="13"/>
      <c r="B30" s="14"/>
      <c r="C30" s="15"/>
      <c r="D30" s="16"/>
      <c r="E30" s="16"/>
      <c r="F30" s="16"/>
      <c r="G30" s="15"/>
      <c r="H30" s="16"/>
      <c r="I30" s="16"/>
      <c r="J30" s="17"/>
      <c r="K30" s="18"/>
      <c r="L30" s="18"/>
      <c r="M30" s="15"/>
      <c r="N30" s="19"/>
      <c r="O30" s="20"/>
      <c r="P30" s="20"/>
      <c r="Q30" s="20"/>
    </row>
    <row r="31" spans="1:17" ht="19.5" hidden="1" customHeight="1" x14ac:dyDescent="0.2">
      <c r="A31" s="13"/>
      <c r="B31" s="14"/>
      <c r="C31" s="15"/>
      <c r="D31" s="16"/>
      <c r="E31" s="16"/>
      <c r="F31" s="16"/>
      <c r="G31" s="15"/>
      <c r="H31" s="16"/>
      <c r="I31" s="16"/>
      <c r="J31" s="17"/>
      <c r="K31" s="18"/>
      <c r="L31" s="18"/>
      <c r="M31" s="15"/>
      <c r="N31" s="19"/>
      <c r="O31" s="20"/>
      <c r="P31" s="20"/>
      <c r="Q31" s="20"/>
    </row>
    <row r="32" spans="1:17" ht="19.5" hidden="1" customHeight="1" x14ac:dyDescent="0.2">
      <c r="A32" s="13"/>
      <c r="B32" s="14"/>
      <c r="C32" s="15"/>
      <c r="D32" s="16"/>
      <c r="E32" s="16"/>
      <c r="F32" s="16"/>
      <c r="G32" s="15"/>
      <c r="H32" s="16"/>
      <c r="I32" s="16"/>
      <c r="J32" s="17"/>
      <c r="K32" s="18"/>
      <c r="L32" s="18"/>
      <c r="M32" s="15"/>
      <c r="N32" s="19"/>
      <c r="O32" s="20"/>
      <c r="P32" s="20"/>
      <c r="Q32" s="20"/>
    </row>
    <row r="33" spans="1:17" ht="19.5" hidden="1" customHeight="1" x14ac:dyDescent="0.2">
      <c r="A33" s="13"/>
      <c r="B33" s="14"/>
      <c r="C33" s="15"/>
      <c r="D33" s="16"/>
      <c r="E33" s="16"/>
      <c r="F33" s="16"/>
      <c r="G33" s="15"/>
      <c r="H33" s="16"/>
      <c r="I33" s="16"/>
      <c r="J33" s="17"/>
      <c r="K33" s="18"/>
      <c r="L33" s="18"/>
      <c r="M33" s="15"/>
      <c r="N33" s="19"/>
      <c r="O33" s="20"/>
      <c r="P33" s="20"/>
      <c r="Q33" s="20"/>
    </row>
    <row r="34" spans="1:17" ht="19.5" hidden="1" customHeight="1" x14ac:dyDescent="0.2">
      <c r="A34" s="13"/>
      <c r="B34" s="14"/>
      <c r="C34" s="15"/>
      <c r="D34" s="16"/>
      <c r="E34" s="16"/>
      <c r="F34" s="16"/>
      <c r="G34" s="15"/>
      <c r="H34" s="16"/>
      <c r="I34" s="16"/>
      <c r="J34" s="17"/>
      <c r="K34" s="18"/>
      <c r="L34" s="18"/>
      <c r="M34" s="15"/>
      <c r="N34" s="19"/>
      <c r="O34" s="20"/>
      <c r="P34" s="20"/>
      <c r="Q34" s="20"/>
    </row>
    <row r="35" spans="1:17" ht="37.5" hidden="1" customHeight="1" x14ac:dyDescent="0.2">
      <c r="A35" s="13"/>
      <c r="B35" s="14"/>
      <c r="C35" s="15"/>
      <c r="D35" s="16"/>
      <c r="E35" s="16"/>
      <c r="F35" s="16"/>
      <c r="G35" s="15"/>
      <c r="H35" s="16"/>
      <c r="I35" s="16"/>
      <c r="J35" s="17"/>
      <c r="K35" s="18"/>
      <c r="L35" s="18"/>
      <c r="M35" s="15"/>
      <c r="N35" s="19"/>
      <c r="O35" s="20"/>
      <c r="P35" s="20"/>
      <c r="Q35" s="20"/>
    </row>
    <row r="36" spans="1:17" ht="37.5" hidden="1" customHeight="1" x14ac:dyDescent="0.2">
      <c r="A36" s="13"/>
      <c r="B36" s="14"/>
      <c r="C36" s="15"/>
      <c r="D36" s="16"/>
      <c r="E36" s="16"/>
      <c r="F36" s="16"/>
      <c r="G36" s="15"/>
      <c r="H36" s="16"/>
      <c r="I36" s="16"/>
      <c r="J36" s="17"/>
      <c r="K36" s="18"/>
      <c r="L36" s="18"/>
      <c r="M36" s="15"/>
      <c r="N36" s="19"/>
      <c r="O36" s="20"/>
      <c r="P36" s="20"/>
      <c r="Q36" s="20"/>
    </row>
    <row r="37" spans="1:17" ht="37.5" hidden="1" customHeight="1" x14ac:dyDescent="0.2">
      <c r="A37" s="13"/>
      <c r="B37" s="14"/>
      <c r="C37" s="15"/>
      <c r="D37" s="16"/>
      <c r="E37" s="16"/>
      <c r="F37" s="16"/>
      <c r="G37" s="15"/>
      <c r="H37" s="16"/>
      <c r="I37" s="16"/>
      <c r="J37" s="17"/>
      <c r="K37" s="18"/>
      <c r="L37" s="18"/>
      <c r="M37" s="15"/>
      <c r="N37" s="19"/>
      <c r="O37" s="20"/>
      <c r="P37" s="20"/>
      <c r="Q37" s="20"/>
    </row>
    <row r="38" spans="1:17" ht="37.5" hidden="1" customHeight="1" x14ac:dyDescent="0.2">
      <c r="A38" s="13"/>
      <c r="B38" s="14"/>
      <c r="C38" s="15"/>
      <c r="D38" s="16"/>
      <c r="E38" s="16"/>
      <c r="F38" s="16"/>
      <c r="G38" s="15"/>
      <c r="H38" s="16"/>
      <c r="I38" s="16"/>
      <c r="J38" s="17"/>
      <c r="K38" s="18"/>
      <c r="L38" s="18"/>
      <c r="M38" s="15"/>
      <c r="N38" s="19"/>
      <c r="O38" s="20"/>
      <c r="P38" s="20"/>
      <c r="Q38" s="20"/>
    </row>
    <row r="39" spans="1:17" ht="37.5" hidden="1" customHeight="1" x14ac:dyDescent="0.2">
      <c r="A39" s="13"/>
      <c r="B39" s="14"/>
      <c r="C39" s="15"/>
      <c r="D39" s="16"/>
      <c r="E39" s="16"/>
      <c r="F39" s="16"/>
      <c r="G39" s="15"/>
      <c r="H39" s="16"/>
      <c r="I39" s="16"/>
      <c r="J39" s="17"/>
      <c r="K39" s="18"/>
      <c r="L39" s="18"/>
      <c r="M39" s="15"/>
      <c r="N39" s="19"/>
      <c r="O39" s="20"/>
      <c r="P39" s="20"/>
      <c r="Q39" s="20"/>
    </row>
    <row r="40" spans="1:17" ht="37.5" hidden="1" customHeight="1" x14ac:dyDescent="0.2">
      <c r="A40" s="13"/>
      <c r="B40" s="14"/>
      <c r="C40" s="15"/>
      <c r="D40" s="16"/>
      <c r="E40" s="16"/>
      <c r="F40" s="16"/>
      <c r="G40" s="15"/>
      <c r="H40" s="16"/>
      <c r="I40" s="16"/>
      <c r="J40" s="17"/>
      <c r="K40" s="18"/>
      <c r="L40" s="18"/>
      <c r="M40" s="15"/>
      <c r="N40" s="19"/>
      <c r="O40" s="20"/>
      <c r="P40" s="20"/>
      <c r="Q40" s="20"/>
    </row>
    <row r="41" spans="1:17" ht="37.5" hidden="1" customHeight="1" x14ac:dyDescent="0.2">
      <c r="A41" s="13"/>
      <c r="B41" s="14"/>
      <c r="C41" s="15"/>
      <c r="D41" s="16"/>
      <c r="E41" s="16"/>
      <c r="F41" s="16"/>
      <c r="G41" s="15"/>
      <c r="H41" s="16"/>
      <c r="I41" s="16"/>
      <c r="J41" s="17"/>
      <c r="K41" s="18"/>
      <c r="L41" s="18"/>
      <c r="M41" s="15"/>
      <c r="N41" s="19"/>
      <c r="O41" s="20"/>
      <c r="P41" s="20"/>
      <c r="Q41" s="20"/>
    </row>
    <row r="42" spans="1:17" ht="37.5" hidden="1" customHeight="1" x14ac:dyDescent="0.2">
      <c r="A42" s="13"/>
      <c r="B42" s="14"/>
      <c r="C42" s="15"/>
      <c r="D42" s="16"/>
      <c r="E42" s="16"/>
      <c r="F42" s="16"/>
      <c r="G42" s="15"/>
      <c r="H42" s="16"/>
      <c r="I42" s="16"/>
      <c r="J42" s="17"/>
      <c r="K42" s="18"/>
      <c r="L42" s="18"/>
      <c r="M42" s="15"/>
      <c r="N42" s="19"/>
      <c r="O42" s="20"/>
      <c r="P42" s="20"/>
      <c r="Q42" s="20"/>
    </row>
    <row r="43" spans="1:17" ht="37.5" hidden="1" customHeight="1" x14ac:dyDescent="0.2">
      <c r="A43" s="13"/>
      <c r="B43" s="14"/>
      <c r="C43" s="15"/>
      <c r="D43" s="16"/>
      <c r="E43" s="16"/>
      <c r="F43" s="16"/>
      <c r="G43" s="15"/>
      <c r="H43" s="16"/>
      <c r="I43" s="16"/>
      <c r="J43" s="17"/>
      <c r="K43" s="18"/>
      <c r="L43" s="18"/>
      <c r="M43" s="15"/>
      <c r="N43" s="19"/>
      <c r="O43" s="20"/>
      <c r="P43" s="20"/>
      <c r="Q43" s="20"/>
    </row>
    <row r="44" spans="1:17" ht="37.5" hidden="1" customHeight="1" x14ac:dyDescent="0.2">
      <c r="A44" s="13"/>
      <c r="B44" s="14"/>
      <c r="C44" s="15"/>
      <c r="D44" s="16"/>
      <c r="E44" s="16"/>
      <c r="F44" s="16"/>
      <c r="G44" s="15"/>
      <c r="H44" s="16"/>
      <c r="I44" s="16"/>
      <c r="J44" s="17"/>
      <c r="K44" s="18"/>
      <c r="L44" s="18"/>
      <c r="M44" s="15"/>
      <c r="N44" s="19"/>
      <c r="O44" s="20"/>
      <c r="P44" s="20"/>
      <c r="Q44" s="20"/>
    </row>
    <row r="45" spans="1:17" ht="15.75" hidden="1" customHeight="1" x14ac:dyDescent="0.2">
      <c r="A45" s="13"/>
      <c r="B45" s="14"/>
      <c r="C45" s="15"/>
      <c r="D45" s="16"/>
      <c r="E45" s="16"/>
      <c r="F45" s="16"/>
      <c r="G45" s="15"/>
      <c r="H45" s="16"/>
      <c r="I45" s="16"/>
      <c r="J45" s="17"/>
      <c r="K45" s="18"/>
      <c r="L45" s="18"/>
      <c r="M45" s="15"/>
      <c r="N45" s="19"/>
      <c r="O45" s="20"/>
      <c r="P45" s="20"/>
      <c r="Q45" s="20"/>
    </row>
    <row r="46" spans="1:17" ht="15.75" hidden="1" customHeight="1" x14ac:dyDescent="0.2">
      <c r="A46" s="13"/>
      <c r="B46" s="14"/>
      <c r="C46" s="15"/>
      <c r="D46" s="16"/>
      <c r="E46" s="16"/>
      <c r="F46" s="16"/>
      <c r="G46" s="15"/>
      <c r="H46" s="16"/>
      <c r="I46" s="16"/>
      <c r="J46" s="17"/>
      <c r="K46" s="18"/>
      <c r="L46" s="18"/>
      <c r="M46" s="15"/>
      <c r="N46" s="19"/>
      <c r="O46" s="20"/>
      <c r="P46" s="20"/>
      <c r="Q46" s="20"/>
    </row>
    <row r="47" spans="1:17" ht="15.75" hidden="1" customHeight="1" x14ac:dyDescent="0.2">
      <c r="A47" s="13"/>
      <c r="B47" s="14"/>
      <c r="C47" s="15"/>
      <c r="D47" s="16"/>
      <c r="E47" s="16"/>
      <c r="F47" s="16"/>
      <c r="G47" s="15"/>
      <c r="H47" s="16"/>
      <c r="I47" s="16"/>
      <c r="J47" s="17"/>
      <c r="K47" s="18"/>
      <c r="L47" s="18"/>
      <c r="M47" s="15"/>
      <c r="N47" s="19"/>
      <c r="O47" s="20"/>
      <c r="P47" s="20"/>
      <c r="Q47" s="20"/>
    </row>
    <row r="48" spans="1:17" ht="15.75" hidden="1" customHeight="1" x14ac:dyDescent="0.2">
      <c r="A48" s="13"/>
      <c r="B48" s="14"/>
      <c r="C48" s="15"/>
      <c r="D48" s="16"/>
      <c r="E48" s="16"/>
      <c r="F48" s="16"/>
      <c r="G48" s="15"/>
      <c r="H48" s="16"/>
      <c r="I48" s="16"/>
      <c r="J48" s="17"/>
      <c r="K48" s="18"/>
      <c r="L48" s="18"/>
      <c r="M48" s="15"/>
      <c r="N48" s="19"/>
      <c r="O48" s="20"/>
      <c r="P48" s="20"/>
      <c r="Q48" s="20"/>
    </row>
    <row r="49" spans="1:17" ht="15.75" hidden="1" customHeight="1" x14ac:dyDescent="0.2">
      <c r="A49" s="13"/>
      <c r="B49" s="14"/>
      <c r="C49" s="15"/>
      <c r="D49" s="16"/>
      <c r="E49" s="16"/>
      <c r="F49" s="16"/>
      <c r="G49" s="15"/>
      <c r="H49" s="16"/>
      <c r="I49" s="16"/>
      <c r="J49" s="17"/>
      <c r="K49" s="18"/>
      <c r="L49" s="18"/>
      <c r="M49" s="15"/>
      <c r="N49" s="19"/>
      <c r="O49" s="20"/>
      <c r="P49" s="20"/>
      <c r="Q49" s="20"/>
    </row>
    <row r="50" spans="1:17" ht="15.75" hidden="1" customHeight="1" x14ac:dyDescent="0.2">
      <c r="A50" s="13"/>
      <c r="B50" s="14"/>
      <c r="C50" s="15"/>
      <c r="D50" s="16"/>
      <c r="E50" s="16"/>
      <c r="F50" s="16"/>
      <c r="G50" s="15"/>
      <c r="H50" s="16"/>
      <c r="I50" s="16"/>
      <c r="J50" s="17"/>
      <c r="K50" s="18"/>
      <c r="L50" s="18"/>
      <c r="M50" s="15"/>
      <c r="N50" s="19"/>
      <c r="O50" s="20"/>
      <c r="P50" s="20"/>
      <c r="Q50" s="20"/>
    </row>
    <row r="51" spans="1:17" ht="15.75" hidden="1" customHeight="1" x14ac:dyDescent="0.2">
      <c r="A51" s="13"/>
      <c r="B51" s="14"/>
      <c r="C51" s="15"/>
      <c r="D51" s="16"/>
      <c r="E51" s="16"/>
      <c r="F51" s="16"/>
      <c r="G51" s="15"/>
      <c r="H51" s="16"/>
      <c r="I51" s="16"/>
      <c r="J51" s="17"/>
      <c r="K51" s="18"/>
      <c r="L51" s="18"/>
      <c r="M51" s="15"/>
      <c r="N51" s="19"/>
      <c r="O51" s="20"/>
      <c r="P51" s="20"/>
      <c r="Q51" s="20"/>
    </row>
    <row r="52" spans="1:17" ht="15.75" hidden="1" customHeight="1" x14ac:dyDescent="0.2">
      <c r="A52" s="13"/>
      <c r="B52" s="14"/>
      <c r="C52" s="15"/>
      <c r="D52" s="16"/>
      <c r="E52" s="16"/>
      <c r="F52" s="16"/>
      <c r="G52" s="15"/>
      <c r="H52" s="16"/>
      <c r="I52" s="16"/>
      <c r="J52" s="17"/>
      <c r="K52" s="18"/>
      <c r="L52" s="18"/>
      <c r="M52" s="15"/>
      <c r="N52" s="19"/>
      <c r="O52" s="20"/>
      <c r="P52" s="20"/>
      <c r="Q52" s="20"/>
    </row>
    <row r="53" spans="1:17" ht="15.75" hidden="1" customHeight="1" x14ac:dyDescent="0.2">
      <c r="A53" s="13"/>
      <c r="B53" s="14"/>
      <c r="C53" s="15"/>
      <c r="D53" s="16"/>
      <c r="E53" s="16"/>
      <c r="F53" s="16"/>
      <c r="G53" s="15"/>
      <c r="H53" s="16"/>
      <c r="I53" s="16"/>
      <c r="J53" s="17"/>
      <c r="K53" s="18"/>
      <c r="L53" s="18"/>
      <c r="M53" s="15"/>
      <c r="N53" s="19"/>
      <c r="O53" s="20"/>
      <c r="P53" s="20"/>
      <c r="Q53" s="20"/>
    </row>
    <row r="54" spans="1:17" ht="15.75" hidden="1" customHeight="1" x14ac:dyDescent="0.2">
      <c r="A54" s="13"/>
      <c r="B54" s="14"/>
      <c r="C54" s="15"/>
      <c r="D54" s="16"/>
      <c r="E54" s="16"/>
      <c r="F54" s="16"/>
      <c r="G54" s="15"/>
      <c r="H54" s="16"/>
      <c r="I54" s="16"/>
      <c r="J54" s="17"/>
      <c r="K54" s="18"/>
      <c r="L54" s="18"/>
      <c r="M54" s="15"/>
      <c r="N54" s="19"/>
      <c r="O54" s="20"/>
      <c r="P54" s="20"/>
      <c r="Q54" s="20"/>
    </row>
    <row r="55" spans="1:17" ht="15.75" hidden="1" customHeight="1" x14ac:dyDescent="0.2">
      <c r="A55" s="13"/>
      <c r="B55" s="14"/>
      <c r="C55" s="15"/>
      <c r="D55" s="16"/>
      <c r="E55" s="16"/>
      <c r="F55" s="16"/>
      <c r="G55" s="15"/>
      <c r="H55" s="16"/>
      <c r="I55" s="16"/>
      <c r="J55" s="17"/>
      <c r="K55" s="18"/>
      <c r="L55" s="18"/>
      <c r="M55" s="15"/>
      <c r="N55" s="19"/>
      <c r="O55" s="20"/>
      <c r="P55" s="20"/>
      <c r="Q55" s="20"/>
    </row>
    <row r="56" spans="1:17" ht="15.75" hidden="1" customHeight="1" x14ac:dyDescent="0.2">
      <c r="A56" s="13"/>
      <c r="B56" s="14"/>
      <c r="C56" s="15"/>
      <c r="D56" s="16"/>
      <c r="E56" s="16"/>
      <c r="F56" s="16"/>
      <c r="G56" s="15"/>
      <c r="H56" s="16"/>
      <c r="I56" s="16"/>
      <c r="J56" s="17"/>
      <c r="K56" s="18"/>
      <c r="L56" s="18"/>
      <c r="M56" s="15"/>
      <c r="N56" s="19"/>
      <c r="O56" s="20"/>
      <c r="P56" s="20"/>
      <c r="Q56" s="20"/>
    </row>
    <row r="57" spans="1:17" ht="15.75" hidden="1" customHeight="1" x14ac:dyDescent="0.2">
      <c r="A57" s="13"/>
      <c r="B57" s="14"/>
      <c r="C57" s="15"/>
      <c r="D57" s="16"/>
      <c r="E57" s="16"/>
      <c r="F57" s="16"/>
      <c r="G57" s="15"/>
      <c r="H57" s="16"/>
      <c r="I57" s="16"/>
      <c r="J57" s="17"/>
      <c r="K57" s="18"/>
      <c r="L57" s="18"/>
      <c r="M57" s="15"/>
      <c r="N57" s="19"/>
      <c r="O57" s="20"/>
      <c r="P57" s="20"/>
      <c r="Q57" s="20"/>
    </row>
    <row r="58" spans="1:17" ht="15.75" hidden="1" customHeight="1" x14ac:dyDescent="0.2">
      <c r="A58" s="13"/>
      <c r="B58" s="14"/>
      <c r="C58" s="15"/>
      <c r="D58" s="16"/>
      <c r="E58" s="16"/>
      <c r="F58" s="16"/>
      <c r="G58" s="15"/>
      <c r="H58" s="16"/>
      <c r="I58" s="16"/>
      <c r="J58" s="17"/>
      <c r="K58" s="18"/>
      <c r="L58" s="18"/>
      <c r="M58" s="15"/>
      <c r="N58" s="19"/>
      <c r="O58" s="20"/>
      <c r="P58" s="20"/>
      <c r="Q58" s="20"/>
    </row>
    <row r="59" spans="1:17" ht="15.75" hidden="1" customHeight="1" x14ac:dyDescent="0.2">
      <c r="A59" s="13"/>
      <c r="B59" s="14"/>
      <c r="C59" s="15"/>
      <c r="D59" s="16"/>
      <c r="E59" s="16"/>
      <c r="F59" s="16"/>
      <c r="G59" s="15"/>
      <c r="H59" s="16"/>
      <c r="I59" s="16"/>
      <c r="J59" s="17"/>
      <c r="K59" s="18"/>
      <c r="L59" s="18"/>
      <c r="M59" s="15"/>
      <c r="N59" s="19"/>
      <c r="O59" s="20"/>
      <c r="P59" s="20"/>
      <c r="Q59" s="20"/>
    </row>
    <row r="60" spans="1:17" ht="15.75" hidden="1" customHeight="1" x14ac:dyDescent="0.2">
      <c r="A60" s="13"/>
      <c r="B60" s="14"/>
      <c r="C60" s="15"/>
      <c r="D60" s="16"/>
      <c r="E60" s="16"/>
      <c r="F60" s="16"/>
      <c r="G60" s="15"/>
      <c r="H60" s="16"/>
      <c r="I60" s="16"/>
      <c r="J60" s="17"/>
      <c r="K60" s="18"/>
      <c r="L60" s="18"/>
      <c r="M60" s="15"/>
      <c r="N60" s="19"/>
      <c r="O60" s="20"/>
      <c r="P60" s="20"/>
      <c r="Q60" s="20"/>
    </row>
    <row r="61" spans="1:17" ht="15.75" hidden="1" customHeight="1" x14ac:dyDescent="0.2">
      <c r="A61" s="13"/>
      <c r="B61" s="14"/>
      <c r="C61" s="15"/>
      <c r="D61" s="16"/>
      <c r="E61" s="16"/>
      <c r="F61" s="16"/>
      <c r="G61" s="15"/>
      <c r="H61" s="16"/>
      <c r="I61" s="16"/>
      <c r="J61" s="17"/>
      <c r="K61" s="18"/>
      <c r="L61" s="18"/>
      <c r="M61" s="15"/>
      <c r="N61" s="19"/>
      <c r="O61" s="20"/>
      <c r="P61" s="20"/>
      <c r="Q61" s="20"/>
    </row>
    <row r="62" spans="1:17" ht="15.75" hidden="1" customHeight="1" x14ac:dyDescent="0.2">
      <c r="A62" s="13"/>
      <c r="B62" s="14"/>
      <c r="C62" s="15"/>
      <c r="D62" s="16"/>
      <c r="E62" s="16"/>
      <c r="F62" s="16"/>
      <c r="G62" s="15"/>
      <c r="H62" s="16"/>
      <c r="I62" s="16"/>
      <c r="J62" s="17"/>
      <c r="K62" s="18"/>
      <c r="L62" s="18"/>
      <c r="M62" s="15"/>
      <c r="N62" s="19"/>
      <c r="O62" s="20"/>
      <c r="P62" s="20"/>
      <c r="Q62" s="20"/>
    </row>
    <row r="63" spans="1:17" ht="15.75" hidden="1" customHeight="1" x14ac:dyDescent="0.2">
      <c r="A63" s="13"/>
      <c r="B63" s="14"/>
      <c r="C63" s="15"/>
      <c r="D63" s="16"/>
      <c r="E63" s="16"/>
      <c r="F63" s="16"/>
      <c r="G63" s="15"/>
      <c r="H63" s="16"/>
      <c r="I63" s="16"/>
      <c r="J63" s="17"/>
      <c r="K63" s="18"/>
      <c r="L63" s="18"/>
      <c r="M63" s="15"/>
      <c r="N63" s="19"/>
      <c r="O63" s="20"/>
      <c r="P63" s="20"/>
      <c r="Q63" s="20"/>
    </row>
    <row r="64" spans="1:17" ht="15.75" hidden="1" customHeight="1" x14ac:dyDescent="0.2">
      <c r="A64" s="13"/>
      <c r="B64" s="14"/>
      <c r="C64" s="15"/>
      <c r="D64" s="16"/>
      <c r="E64" s="16"/>
      <c r="F64" s="16"/>
      <c r="G64" s="15"/>
      <c r="H64" s="16"/>
      <c r="I64" s="16"/>
      <c r="J64" s="17"/>
      <c r="K64" s="18"/>
      <c r="L64" s="18"/>
      <c r="M64" s="15"/>
      <c r="N64" s="19"/>
      <c r="O64" s="20"/>
      <c r="P64" s="20"/>
      <c r="Q64" s="20"/>
    </row>
    <row r="65" spans="1:17" hidden="1" x14ac:dyDescent="0.2">
      <c r="A65" s="64" t="s">
        <v>26</v>
      </c>
      <c r="B65" s="64"/>
      <c r="C65" s="64"/>
      <c r="D65" s="64"/>
      <c r="E65" s="64"/>
      <c r="F65" s="64"/>
      <c r="G65" s="64"/>
      <c r="H65" s="64"/>
      <c r="I65" s="64"/>
      <c r="J65" s="64"/>
      <c r="K65" s="64"/>
      <c r="L65" s="64"/>
      <c r="M65" s="64"/>
      <c r="N65" s="64"/>
      <c r="O65" s="64"/>
      <c r="P65" s="64"/>
      <c r="Q65" s="21">
        <f>SUM(Q4:Q20)</f>
        <v>3.5229411764705884E-2</v>
      </c>
    </row>
    <row r="66" spans="1:17" hidden="1" x14ac:dyDescent="0.2"/>
    <row r="67" spans="1:17" hidden="1" x14ac:dyDescent="0.2"/>
    <row r="68" spans="1:17" hidden="1" x14ac:dyDescent="0.2"/>
    <row r="69" spans="1:17" hidden="1" x14ac:dyDescent="0.2"/>
    <row r="70" spans="1:17" hidden="1" x14ac:dyDescent="0.2"/>
    <row r="71" spans="1:17" hidden="1" x14ac:dyDescent="0.2">
      <c r="B71" s="61" t="s">
        <v>27</v>
      </c>
      <c r="C71" s="61"/>
      <c r="D71" s="61"/>
      <c r="E71" s="61"/>
      <c r="F71" s="61"/>
      <c r="G71" s="61"/>
      <c r="H71" s="61"/>
      <c r="I71" s="61"/>
      <c r="J71" s="61"/>
      <c r="K71" s="61"/>
      <c r="L71" s="61"/>
    </row>
    <row r="72" spans="1:17" hidden="1" x14ac:dyDescent="0.2">
      <c r="B72" s="25"/>
      <c r="C72" s="22"/>
      <c r="D72" s="26"/>
      <c r="E72" s="26"/>
      <c r="F72" s="26"/>
    </row>
    <row r="73" spans="1:17" hidden="1" x14ac:dyDescent="0.2">
      <c r="B73" s="57" t="s">
        <v>28</v>
      </c>
      <c r="C73" s="27" t="s">
        <v>29</v>
      </c>
      <c r="D73" s="27"/>
      <c r="E73" s="27"/>
      <c r="F73" s="27">
        <v>3</v>
      </c>
      <c r="G73" s="28">
        <f>+F73*G76</f>
        <v>15</v>
      </c>
      <c r="H73" s="29">
        <v>0.25</v>
      </c>
      <c r="I73" s="28">
        <f>+F73*I76</f>
        <v>30</v>
      </c>
      <c r="J73" s="29">
        <v>0.5</v>
      </c>
      <c r="K73" s="28">
        <f>+F73*K76</f>
        <v>60</v>
      </c>
      <c r="L73" s="29">
        <v>1</v>
      </c>
    </row>
    <row r="74" spans="1:17" hidden="1" x14ac:dyDescent="0.2">
      <c r="B74" s="57"/>
      <c r="C74" s="27" t="s">
        <v>30</v>
      </c>
      <c r="D74" s="27"/>
      <c r="E74" s="27"/>
      <c r="F74" s="27">
        <v>2</v>
      </c>
      <c r="G74" s="28">
        <f>+F74*G76</f>
        <v>10</v>
      </c>
      <c r="H74" s="29">
        <v>0.17</v>
      </c>
      <c r="I74" s="28">
        <f>+F74*I76</f>
        <v>20</v>
      </c>
      <c r="J74" s="29">
        <v>0.33</v>
      </c>
      <c r="K74" s="28">
        <f>+F74*K76</f>
        <v>40</v>
      </c>
      <c r="L74" s="29">
        <v>0.67</v>
      </c>
    </row>
    <row r="75" spans="1:17" hidden="1" x14ac:dyDescent="0.2">
      <c r="B75" s="57"/>
      <c r="C75" s="27" t="s">
        <v>31</v>
      </c>
      <c r="D75" s="27"/>
      <c r="E75" s="27"/>
      <c r="F75" s="27">
        <v>1</v>
      </c>
      <c r="G75" s="28">
        <f>+F75*G76</f>
        <v>5</v>
      </c>
      <c r="H75" s="29">
        <v>0.08</v>
      </c>
      <c r="I75" s="28">
        <f>+F75*I76</f>
        <v>10</v>
      </c>
      <c r="J75" s="29">
        <v>0.17</v>
      </c>
      <c r="K75" s="28">
        <f>+F75*K76</f>
        <v>20</v>
      </c>
      <c r="L75" s="29">
        <v>0.33</v>
      </c>
    </row>
    <row r="76" spans="1:17" hidden="1" x14ac:dyDescent="0.2">
      <c r="B76" s="58"/>
      <c r="C76" s="50" t="s">
        <v>32</v>
      </c>
      <c r="D76" s="50"/>
      <c r="E76" s="50"/>
      <c r="F76" s="50"/>
      <c r="G76" s="59">
        <v>5</v>
      </c>
      <c r="H76" s="59"/>
      <c r="I76" s="59">
        <v>10</v>
      </c>
      <c r="J76" s="59"/>
      <c r="K76" s="59">
        <v>20</v>
      </c>
      <c r="L76" s="59"/>
    </row>
    <row r="77" spans="1:17" hidden="1" x14ac:dyDescent="0.2">
      <c r="B77" s="58"/>
      <c r="C77" s="50"/>
      <c r="D77" s="50"/>
      <c r="E77" s="50"/>
      <c r="F77" s="50"/>
      <c r="G77" s="59" t="s">
        <v>33</v>
      </c>
      <c r="H77" s="59"/>
      <c r="I77" s="59" t="s">
        <v>34</v>
      </c>
      <c r="J77" s="59"/>
      <c r="K77" s="59" t="s">
        <v>35</v>
      </c>
      <c r="L77" s="59"/>
    </row>
    <row r="78" spans="1:17" hidden="1" x14ac:dyDescent="0.2">
      <c r="B78" s="58"/>
      <c r="C78" s="60"/>
      <c r="D78" s="60"/>
      <c r="E78" s="60"/>
      <c r="F78" s="60"/>
      <c r="G78" s="50" t="s">
        <v>6</v>
      </c>
      <c r="H78" s="50"/>
      <c r="I78" s="50"/>
      <c r="J78" s="50"/>
      <c r="K78" s="50"/>
      <c r="L78" s="50"/>
    </row>
    <row r="79" spans="1:17" hidden="1" x14ac:dyDescent="0.2"/>
    <row r="80" spans="1:17" hidden="1" x14ac:dyDescent="0.2"/>
    <row r="81" spans="2:14" hidden="1" x14ac:dyDescent="0.2"/>
    <row r="82" spans="2:14" ht="38.25" hidden="1" x14ac:dyDescent="0.2">
      <c r="B82" s="51" t="s">
        <v>36</v>
      </c>
      <c r="C82" s="52"/>
      <c r="D82" s="30"/>
      <c r="E82" s="30"/>
      <c r="F82" s="31" t="s">
        <v>28</v>
      </c>
      <c r="G82" s="31" t="s">
        <v>6</v>
      </c>
      <c r="H82" s="31" t="s">
        <v>7</v>
      </c>
      <c r="I82" s="31" t="s">
        <v>37</v>
      </c>
      <c r="J82" s="31" t="s">
        <v>9</v>
      </c>
      <c r="K82" s="31" t="s">
        <v>10</v>
      </c>
      <c r="L82" s="31" t="s">
        <v>11</v>
      </c>
      <c r="M82" s="31"/>
      <c r="N82" s="32"/>
    </row>
    <row r="83" spans="2:14" ht="25.5" hidden="1" x14ac:dyDescent="0.2">
      <c r="B83" s="53"/>
      <c r="C83" s="54"/>
      <c r="D83" s="33"/>
      <c r="E83" s="33"/>
      <c r="F83" s="34">
        <v>1</v>
      </c>
      <c r="G83" s="34">
        <v>5</v>
      </c>
      <c r="H83" s="34">
        <f t="shared" ref="H83:H91" si="10">+F83*G83</f>
        <v>5</v>
      </c>
      <c r="I83" s="35">
        <f>H83/60</f>
        <v>8.3333333333333329E-2</v>
      </c>
      <c r="J83" s="34" t="s">
        <v>33</v>
      </c>
      <c r="K83" s="34" t="s">
        <v>38</v>
      </c>
      <c r="L83" s="34" t="s">
        <v>39</v>
      </c>
      <c r="M83" s="34"/>
      <c r="N83" s="36"/>
    </row>
    <row r="84" spans="2:14" ht="76.5" hidden="1" x14ac:dyDescent="0.2">
      <c r="B84" s="53"/>
      <c r="C84" s="54"/>
      <c r="D84" s="33"/>
      <c r="E84" s="33"/>
      <c r="F84" s="34">
        <v>1</v>
      </c>
      <c r="G84" s="34">
        <v>10</v>
      </c>
      <c r="H84" s="34">
        <f t="shared" si="10"/>
        <v>10</v>
      </c>
      <c r="I84" s="35">
        <f t="shared" ref="I84:I91" si="11">H84/60</f>
        <v>0.16666666666666666</v>
      </c>
      <c r="J84" s="34" t="s">
        <v>33</v>
      </c>
      <c r="K84" s="34" t="s">
        <v>40</v>
      </c>
      <c r="L84" s="34" t="s">
        <v>41</v>
      </c>
      <c r="M84" s="34"/>
      <c r="N84" s="36"/>
    </row>
    <row r="85" spans="2:14" ht="25.5" hidden="1" x14ac:dyDescent="0.2">
      <c r="B85" s="53"/>
      <c r="C85" s="54"/>
      <c r="D85" s="33"/>
      <c r="E85" s="33"/>
      <c r="F85" s="34">
        <v>2</v>
      </c>
      <c r="G85" s="34">
        <v>5</v>
      </c>
      <c r="H85" s="34">
        <f t="shared" si="10"/>
        <v>10</v>
      </c>
      <c r="I85" s="35">
        <f t="shared" si="11"/>
        <v>0.16666666666666666</v>
      </c>
      <c r="J85" s="34" t="s">
        <v>33</v>
      </c>
      <c r="K85" s="34" t="s">
        <v>40</v>
      </c>
      <c r="L85" s="34" t="s">
        <v>42</v>
      </c>
      <c r="M85" s="34"/>
      <c r="N85" s="36"/>
    </row>
    <row r="86" spans="2:14" ht="25.5" hidden="1" x14ac:dyDescent="0.2">
      <c r="B86" s="53"/>
      <c r="C86" s="54"/>
      <c r="D86" s="33"/>
      <c r="E86" s="33"/>
      <c r="F86" s="34">
        <v>3</v>
      </c>
      <c r="G86" s="34">
        <v>5</v>
      </c>
      <c r="H86" s="34">
        <f t="shared" si="10"/>
        <v>15</v>
      </c>
      <c r="I86" s="35">
        <f t="shared" si="11"/>
        <v>0.25</v>
      </c>
      <c r="J86" s="34" t="s">
        <v>34</v>
      </c>
      <c r="K86" s="34" t="s">
        <v>43</v>
      </c>
      <c r="L86" s="34" t="s">
        <v>42</v>
      </c>
      <c r="M86" s="34"/>
      <c r="N86" s="36"/>
    </row>
    <row r="87" spans="2:14" ht="102" hidden="1" x14ac:dyDescent="0.2">
      <c r="B87" s="53"/>
      <c r="C87" s="54"/>
      <c r="D87" s="33"/>
      <c r="E87" s="33"/>
      <c r="F87" s="34">
        <v>2</v>
      </c>
      <c r="G87" s="34">
        <v>10</v>
      </c>
      <c r="H87" s="34">
        <f t="shared" si="10"/>
        <v>20</v>
      </c>
      <c r="I87" s="35">
        <f t="shared" si="11"/>
        <v>0.33333333333333331</v>
      </c>
      <c r="J87" s="34" t="s">
        <v>34</v>
      </c>
      <c r="K87" s="34" t="s">
        <v>43</v>
      </c>
      <c r="L87" s="34" t="s">
        <v>44</v>
      </c>
      <c r="M87" s="34"/>
      <c r="N87" s="36"/>
    </row>
    <row r="88" spans="2:14" ht="76.5" hidden="1" x14ac:dyDescent="0.2">
      <c r="B88" s="53"/>
      <c r="C88" s="54"/>
      <c r="D88" s="33"/>
      <c r="E88" s="33"/>
      <c r="F88" s="34">
        <v>1</v>
      </c>
      <c r="G88" s="34">
        <v>20</v>
      </c>
      <c r="H88" s="34">
        <f t="shared" si="10"/>
        <v>20</v>
      </c>
      <c r="I88" s="35">
        <f t="shared" si="11"/>
        <v>0.33333333333333331</v>
      </c>
      <c r="J88" s="34" t="s">
        <v>34</v>
      </c>
      <c r="K88" s="34" t="s">
        <v>43</v>
      </c>
      <c r="L88" s="34" t="s">
        <v>45</v>
      </c>
      <c r="M88" s="34"/>
      <c r="N88" s="36"/>
    </row>
    <row r="89" spans="2:14" ht="102" hidden="1" x14ac:dyDescent="0.2">
      <c r="B89" s="53"/>
      <c r="C89" s="54"/>
      <c r="D89" s="33"/>
      <c r="E89" s="33"/>
      <c r="F89" s="34">
        <v>3</v>
      </c>
      <c r="G89" s="34">
        <v>10</v>
      </c>
      <c r="H89" s="34">
        <f t="shared" si="10"/>
        <v>30</v>
      </c>
      <c r="I89" s="35">
        <f t="shared" si="11"/>
        <v>0.5</v>
      </c>
      <c r="J89" s="34" t="s">
        <v>35</v>
      </c>
      <c r="K89" s="34" t="s">
        <v>46</v>
      </c>
      <c r="L89" s="34" t="s">
        <v>47</v>
      </c>
      <c r="M89" s="34"/>
      <c r="N89" s="36"/>
    </row>
    <row r="90" spans="2:14" ht="127.5" hidden="1" x14ac:dyDescent="0.2">
      <c r="B90" s="53"/>
      <c r="C90" s="54"/>
      <c r="D90" s="33"/>
      <c r="E90" s="33"/>
      <c r="F90" s="34">
        <v>2</v>
      </c>
      <c r="G90" s="34">
        <v>20</v>
      </c>
      <c r="H90" s="34">
        <f t="shared" si="10"/>
        <v>40</v>
      </c>
      <c r="I90" s="35">
        <f t="shared" si="11"/>
        <v>0.66666666666666663</v>
      </c>
      <c r="J90" s="34" t="s">
        <v>35</v>
      </c>
      <c r="K90" s="34" t="s">
        <v>46</v>
      </c>
      <c r="L90" s="34" t="s">
        <v>48</v>
      </c>
      <c r="M90" s="34"/>
      <c r="N90" s="36"/>
    </row>
    <row r="91" spans="2:14" ht="127.5" hidden="1" x14ac:dyDescent="0.2">
      <c r="B91" s="55"/>
      <c r="C91" s="56"/>
      <c r="D91" s="37"/>
      <c r="E91" s="37"/>
      <c r="F91" s="34">
        <v>3</v>
      </c>
      <c r="G91" s="34">
        <v>20</v>
      </c>
      <c r="H91" s="34">
        <f t="shared" si="10"/>
        <v>60</v>
      </c>
      <c r="I91" s="35">
        <f t="shared" si="11"/>
        <v>1</v>
      </c>
      <c r="J91" s="34" t="s">
        <v>35</v>
      </c>
      <c r="K91" s="34" t="s">
        <v>49</v>
      </c>
      <c r="L91" s="34" t="s">
        <v>50</v>
      </c>
      <c r="M91" s="34"/>
      <c r="N91" s="36"/>
    </row>
    <row r="92" spans="2:14" hidden="1" x14ac:dyDescent="0.2"/>
    <row r="93" spans="2:14" hidden="1" x14ac:dyDescent="0.2"/>
    <row r="94" spans="2:14" hidden="1" x14ac:dyDescent="0.2"/>
    <row r="95" spans="2:14" hidden="1" x14ac:dyDescent="0.2"/>
    <row r="96" spans="2:14"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sheetData>
  <mergeCells count="31">
    <mergeCell ref="A4:A13"/>
    <mergeCell ref="O4:O13"/>
    <mergeCell ref="P4:P13"/>
    <mergeCell ref="Q4:Q13"/>
    <mergeCell ref="A1:Q1"/>
    <mergeCell ref="A2:A3"/>
    <mergeCell ref="B2:C2"/>
    <mergeCell ref="D2:F2"/>
    <mergeCell ref="G2:Q2"/>
    <mergeCell ref="B71:L71"/>
    <mergeCell ref="A16:A17"/>
    <mergeCell ref="O16:O17"/>
    <mergeCell ref="P16:P17"/>
    <mergeCell ref="Q16:Q17"/>
    <mergeCell ref="O18:O19"/>
    <mergeCell ref="P18:P19"/>
    <mergeCell ref="Q18:Q19"/>
    <mergeCell ref="A65:P65"/>
    <mergeCell ref="A18:A19"/>
    <mergeCell ref="G78:L78"/>
    <mergeCell ref="B82:C91"/>
    <mergeCell ref="B73:B75"/>
    <mergeCell ref="B76:B78"/>
    <mergeCell ref="C76:F77"/>
    <mergeCell ref="G76:H76"/>
    <mergeCell ref="I76:J76"/>
    <mergeCell ref="K76:L76"/>
    <mergeCell ref="G77:H77"/>
    <mergeCell ref="I77:J77"/>
    <mergeCell ref="K77:L77"/>
    <mergeCell ref="C78:F78"/>
  </mergeCells>
  <dataValidations count="3">
    <dataValidation type="list" allowBlank="1" showInputMessage="1" showErrorMessage="1" sqref="JC15:JD17 WVO15:WVP17 WLS15:WLT17 WBW15:WBX17 VSA15:VSB17 VIE15:VIF17 UYI15:UYJ17 UOM15:UON17 UEQ15:UER17 TUU15:TUV17 TKY15:TKZ17 TBC15:TBD17 SRG15:SRH17 SHK15:SHL17 RXO15:RXP17 RNS15:RNT17 RDW15:RDX17 QUA15:QUB17 QKE15:QKF17 QAI15:QAJ17 PQM15:PQN17 PGQ15:PGR17 OWU15:OWV17 OMY15:OMZ17 ODC15:ODD17 NTG15:NTH17 NJK15:NJL17 MZO15:MZP17 MPS15:MPT17 MFW15:MFX17 LWA15:LWB17 LME15:LMF17 LCI15:LCJ17 KSM15:KSN17 KIQ15:KIR17 JYU15:JYV17 JOY15:JOZ17 JFC15:JFD17 IVG15:IVH17 ILK15:ILL17 IBO15:IBP17 HRS15:HRT17 HHW15:HHX17 GYA15:GYB17 GOE15:GOF17 GEI15:GEJ17 FUM15:FUN17 FKQ15:FKR17 FAU15:FAV17 EQY15:EQZ17 EHC15:EHD17 DXG15:DXH17 DNK15:DNL17 DDO15:DDP17 CTS15:CTT17 CJW15:CJX17 CAA15:CAB17 BQE15:BQF17 BGI15:BGJ17 AWM15:AWN17 AMQ15:AMR17 ACU15:ACV17 SY15:SZ17 I21" xr:uid="{00000000-0002-0000-0000-000000000000}">
      <formula1>#REF!</formula1>
    </dataValidation>
    <dataValidation type="list" allowBlank="1" showInputMessage="1" showErrorMessage="1" sqref="H4:H64" xr:uid="{00000000-0002-0000-0000-000001000000}">
      <formula1>$G$76:$L$76</formula1>
    </dataValidation>
    <dataValidation type="list" allowBlank="1" showInputMessage="1" showErrorMessage="1" sqref="G4:G64" xr:uid="{00000000-0002-0000-0000-000002000000}">
      <formula1>$F$73:$F$75</formula1>
    </dataValidation>
  </dataValidations>
  <pageMargins left="0.23622047244094491" right="0.23622047244094491" top="0.74803149606299213" bottom="0.74803149606299213" header="0.31496062992125984" footer="0.31496062992125984"/>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de Riesgos</vt:lpstr>
      <vt:lpstr>'Matriz de Riesgos'!Área_de_impresión</vt:lpstr>
      <vt:lpstr>'Matriz de Riesgos'!Títulos_a_imprimir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Victor.Restrepo</dc:creator>
  <cp:lastModifiedBy>Luisa Zapa Florez</cp:lastModifiedBy>
  <cp:lastPrinted>2020-04-02T16:18:23Z</cp:lastPrinted>
  <dcterms:created xsi:type="dcterms:W3CDTF">2018-02-27T21:49:05Z</dcterms:created>
  <dcterms:modified xsi:type="dcterms:W3CDTF">2023-02-06T19:28:10Z</dcterms:modified>
</cp:coreProperties>
</file>