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udeaeduco-my.sharepoint.com/personal/jestrategiayorg_udea_edu_co/Documents/SITIO DPP/DOCUMENTOS PERMANENTES/PLAN_INTEGRAL _COBERTURA/PIC_2024/Aprobación/PIC_2024_Consejo_Superior/"/>
    </mc:Choice>
  </mc:AlternateContent>
  <xr:revisionPtr revIDLastSave="8" documentId="13_ncr:1_{6FD1FDA4-3823-471E-BF35-258345B01627}" xr6:coauthVersionLast="47" xr6:coauthVersionMax="47" xr10:uidLastSave="{E5551689-8354-41C9-9728-DE07B34C008E}"/>
  <bookViews>
    <workbookView xWindow="28680" yWindow="-120" windowWidth="29040" windowHeight="15720" firstSheet="1" activeTab="1" xr2:uid="{E476CE28-37E3-4C19-A109-D704707DDF3C}"/>
  </bookViews>
  <sheets>
    <sheet name="Guía Formulación PIC 2024" sheetId="13" r:id="rId1"/>
    <sheet name="Nuevos Estudiantes PIC 2024" sheetId="18" r:id="rId2"/>
    <sheet name="Registro Proyectos 2024" sheetId="19" r:id="rId3"/>
    <sheet name="Hoja1" sheetId="21" r:id="rId4"/>
    <sheet name="información desagregada" sheetId="20" r:id="rId5"/>
    <sheet name="LISTAS" sheetId="16" r:id="rId6"/>
  </sheets>
  <definedNames>
    <definedName name="_xlnm._FilterDatabase" localSheetId="4" hidden="1">'información desagregada'!$A$1:$D$24</definedName>
    <definedName name="_xlnm._FilterDatabase" localSheetId="5" hidden="1">LISTAS!$F$2:$F$16</definedName>
    <definedName name="Amazonas">LISTAS!$D$3:$D$13</definedName>
    <definedName name="Antioquia">LISTAS!$D$14:$D$138</definedName>
    <definedName name="Arauca">LISTAS!$D$139:$D$145</definedName>
    <definedName name="Archipiélago_de_San_Andrés._Providencia_y_Santa_Catalina">LISTAS!$D$146:$D$147</definedName>
    <definedName name="Atlántico">LISTAS!$D$148:$D$170</definedName>
    <definedName name="Bogotá_D._C.">LISTAS!$D$171</definedName>
    <definedName name="Bolívar">LISTAS!$D$172:$D$217</definedName>
    <definedName name="Boyacá">LISTAS!$D$218:$D$340</definedName>
    <definedName name="Caldas">LISTAS!$D$341:$D$367</definedName>
    <definedName name="Caquetá">LISTAS!$D$368:$D$383</definedName>
    <definedName name="Casanare">LISTAS!$D$384:$D$402</definedName>
    <definedName name="Cauca">LISTAS!$D$403:$D$444</definedName>
    <definedName name="César">LISTAS!$D$445:$D$469</definedName>
    <definedName name="Chocó">LISTAS!$D$470:$D$499</definedName>
    <definedName name="Córdoba">LISTAS!$D$500:$D$529</definedName>
    <definedName name="Cundinamarca">LISTAS!$D$530:$D$645</definedName>
    <definedName name="Guainía">LISTAS!$D$646:$D$654</definedName>
    <definedName name="Guaviare">LISTAS!$D$655:$D$658</definedName>
    <definedName name="Huila">LISTAS!$D$659:$D$695</definedName>
    <definedName name="La_Guajira">LISTAS!$D$696:$D$710</definedName>
    <definedName name="Magdalena">LISTAS!$D$711:$D$740</definedName>
    <definedName name="Meta">LISTAS!$D$741:$D$769</definedName>
    <definedName name="Nariño">LISTAS!$D$770:$D$833</definedName>
    <definedName name="Norte_de_Santander">LISTAS!$D$834:$D$873</definedName>
    <definedName name="Putumayo">LISTAS!$D$874:$D$886</definedName>
    <definedName name="Quindío">LISTAS!$D$887:$D$898</definedName>
    <definedName name="Risaralda">LISTAS!$D$899:$D$912</definedName>
    <definedName name="Santander">LISTAS!$D$913:$D$999</definedName>
    <definedName name="Sucre">LISTAS!$D$1000:$D$1025</definedName>
    <definedName name="Tolima">LISTAS!$D$1026:$D$1072</definedName>
    <definedName name="Valle_del_Cauca">LISTAS!$D$1073:$D$1114</definedName>
    <definedName name="Vaupés">LISTAS!$D$1115:$D$1124</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9" i="18" l="1"/>
  <c r="G207" i="18"/>
  <c r="G210" i="18" s="1"/>
  <c r="G217" i="18"/>
  <c r="G220" i="18" s="1"/>
  <c r="J201" i="18" l="1"/>
  <c r="D5" i="21"/>
  <c r="E5" i="21" s="1"/>
  <c r="D9" i="21"/>
  <c r="E9" i="21" s="1"/>
  <c r="D13" i="21"/>
  <c r="E13" i="21" s="1"/>
  <c r="D17" i="21"/>
  <c r="E17" i="21" s="1"/>
  <c r="C1048576" i="21"/>
  <c r="C18" i="21"/>
  <c r="D4" i="21" s="1"/>
  <c r="E4" i="21" s="1"/>
  <c r="L9" i="19"/>
  <c r="D15" i="21" l="1"/>
  <c r="E15" i="21" s="1"/>
  <c r="D11" i="21"/>
  <c r="E11" i="21" s="1"/>
  <c r="D7" i="21"/>
  <c r="E7" i="21" s="1"/>
  <c r="D3" i="21"/>
  <c r="E3" i="21" s="1"/>
  <c r="D2" i="21"/>
  <c r="E2" i="21" s="1"/>
  <c r="D14" i="21"/>
  <c r="E14" i="21" s="1"/>
  <c r="D10" i="21"/>
  <c r="E10" i="21" s="1"/>
  <c r="D6" i="21"/>
  <c r="E6" i="21" s="1"/>
  <c r="D16" i="21"/>
  <c r="E16" i="21" s="1"/>
  <c r="D12" i="21"/>
  <c r="E12" i="21" s="1"/>
  <c r="D8" i="21"/>
  <c r="E8" i="21" s="1"/>
  <c r="O24" i="19"/>
  <c r="N24" i="19"/>
  <c r="L24" i="19"/>
  <c r="O10" i="18"/>
  <c r="N10" i="18"/>
  <c r="N9" i="18"/>
  <c r="O11" i="18"/>
  <c r="P11" i="18" s="1"/>
  <c r="O12" i="18"/>
  <c r="O13" i="18"/>
  <c r="O14" i="18"/>
  <c r="O16" i="18"/>
  <c r="O17" i="18"/>
  <c r="O18" i="18"/>
  <c r="O19" i="18"/>
  <c r="O20" i="18"/>
  <c r="O21" i="18"/>
  <c r="O22" i="18"/>
  <c r="O23" i="18"/>
  <c r="O24" i="18"/>
  <c r="O25" i="18"/>
  <c r="O26" i="18"/>
  <c r="O27" i="18"/>
  <c r="O28" i="18"/>
  <c r="O29" i="18"/>
  <c r="O30" i="18"/>
  <c r="O32" i="18"/>
  <c r="O33" i="18"/>
  <c r="O35" i="18"/>
  <c r="O36" i="18"/>
  <c r="O37" i="18"/>
  <c r="O38" i="18"/>
  <c r="O39" i="18"/>
  <c r="O40" i="18"/>
  <c r="O41" i="18"/>
  <c r="O42" i="18"/>
  <c r="O43" i="18"/>
  <c r="O44" i="18"/>
  <c r="O45" i="18"/>
  <c r="O46" i="18"/>
  <c r="O48" i="18"/>
  <c r="O50" i="18"/>
  <c r="O51" i="18"/>
  <c r="O52" i="18"/>
  <c r="O53" i="18"/>
  <c r="O54" i="18"/>
  <c r="O55" i="18"/>
  <c r="O57" i="18"/>
  <c r="O58" i="18"/>
  <c r="O59" i="18"/>
  <c r="O60" i="18"/>
  <c r="O62" i="18"/>
  <c r="O63" i="18"/>
  <c r="O64" i="18"/>
  <c r="O65" i="18"/>
  <c r="O66" i="18"/>
  <c r="O67" i="18"/>
  <c r="O68" i="18"/>
  <c r="O71" i="18"/>
  <c r="O72" i="18"/>
  <c r="O74" i="18"/>
  <c r="O75" i="18"/>
  <c r="O76" i="18"/>
  <c r="O77" i="18"/>
  <c r="O78" i="18"/>
  <c r="O79" i="18"/>
  <c r="O81" i="18"/>
  <c r="O82" i="18"/>
  <c r="O83" i="18"/>
  <c r="O84" i="18"/>
  <c r="O85" i="18"/>
  <c r="O86" i="18"/>
  <c r="O87" i="18"/>
  <c r="O88" i="18"/>
  <c r="O89" i="18"/>
  <c r="O90" i="18"/>
  <c r="O91" i="18"/>
  <c r="O92" i="18"/>
  <c r="O94" i="18"/>
  <c r="O95" i="18"/>
  <c r="O96" i="18"/>
  <c r="O97" i="18"/>
  <c r="O98" i="18"/>
  <c r="O101" i="18"/>
  <c r="O102" i="18"/>
  <c r="O103" i="18"/>
  <c r="O106" i="18"/>
  <c r="O107" i="18"/>
  <c r="O108" i="18"/>
  <c r="P108" i="18" s="1"/>
  <c r="O110" i="18"/>
  <c r="O111" i="18"/>
  <c r="O112" i="18"/>
  <c r="O113" i="18"/>
  <c r="O114" i="18"/>
  <c r="O117" i="18"/>
  <c r="O118" i="18"/>
  <c r="O119" i="18"/>
  <c r="O121" i="18"/>
  <c r="O122" i="18"/>
  <c r="O123" i="18"/>
  <c r="O124" i="18"/>
  <c r="O125" i="18"/>
  <c r="O126" i="18"/>
  <c r="O127" i="18"/>
  <c r="O128" i="18"/>
  <c r="O129" i="18"/>
  <c r="O130" i="18"/>
  <c r="O131" i="18"/>
  <c r="O132" i="18"/>
  <c r="O133" i="18"/>
  <c r="O135" i="18"/>
  <c r="O136" i="18"/>
  <c r="O137" i="18"/>
  <c r="O138" i="18"/>
  <c r="O139" i="18"/>
  <c r="O140" i="18"/>
  <c r="O142" i="18"/>
  <c r="O145" i="18"/>
  <c r="O147" i="18"/>
  <c r="O148" i="18"/>
  <c r="O149" i="18"/>
  <c r="O150" i="18"/>
  <c r="O151" i="18"/>
  <c r="O152" i="18"/>
  <c r="O153" i="18"/>
  <c r="O156" i="18"/>
  <c r="O157" i="18"/>
  <c r="O158" i="18"/>
  <c r="O159" i="18"/>
  <c r="O162" i="18"/>
  <c r="O163" i="18"/>
  <c r="O164" i="18"/>
  <c r="O165" i="18"/>
  <c r="O166" i="18"/>
  <c r="O168" i="18"/>
  <c r="O169" i="18"/>
  <c r="O170" i="18"/>
  <c r="O171" i="18"/>
  <c r="O173" i="18"/>
  <c r="O174" i="18"/>
  <c r="O175" i="18"/>
  <c r="O177" i="18"/>
  <c r="O178" i="18"/>
  <c r="O179" i="18"/>
  <c r="O180" i="18"/>
  <c r="O181" i="18"/>
  <c r="O182" i="18"/>
  <c r="O183" i="18"/>
  <c r="O184" i="18"/>
  <c r="O185" i="18"/>
  <c r="O186" i="18"/>
  <c r="O187" i="18"/>
  <c r="O188" i="18"/>
  <c r="O189" i="18"/>
  <c r="O190" i="18"/>
  <c r="O191" i="18"/>
  <c r="O192" i="18"/>
  <c r="O193" i="18"/>
  <c r="O194" i="18"/>
  <c r="O196" i="18"/>
  <c r="O197" i="18"/>
  <c r="O199" i="18"/>
  <c r="N12" i="18"/>
  <c r="N13" i="18"/>
  <c r="N14" i="18"/>
  <c r="N15" i="18"/>
  <c r="N16" i="18"/>
  <c r="N17" i="18"/>
  <c r="N18" i="18"/>
  <c r="N19" i="18"/>
  <c r="N20" i="18"/>
  <c r="N21" i="18"/>
  <c r="N22" i="18"/>
  <c r="N23" i="18"/>
  <c r="N24" i="18"/>
  <c r="N25" i="18"/>
  <c r="N26" i="18"/>
  <c r="N27" i="18"/>
  <c r="N28" i="18"/>
  <c r="N29" i="18"/>
  <c r="N30" i="18"/>
  <c r="N31" i="18"/>
  <c r="N32" i="18"/>
  <c r="N33" i="18"/>
  <c r="P33" i="18" s="1"/>
  <c r="N34" i="18"/>
  <c r="N35" i="18"/>
  <c r="N36" i="18"/>
  <c r="N37" i="18"/>
  <c r="N38" i="18"/>
  <c r="N39" i="18"/>
  <c r="N40" i="18"/>
  <c r="N41" i="18"/>
  <c r="N42" i="18"/>
  <c r="P42" i="18" s="1"/>
  <c r="N43" i="18"/>
  <c r="N44" i="18"/>
  <c r="N45" i="18"/>
  <c r="N46" i="18"/>
  <c r="N47" i="18"/>
  <c r="N48" i="18"/>
  <c r="N49" i="18"/>
  <c r="N50" i="18"/>
  <c r="N51" i="18"/>
  <c r="N52" i="18"/>
  <c r="N53" i="18"/>
  <c r="N54" i="18"/>
  <c r="N55" i="18"/>
  <c r="N56" i="18"/>
  <c r="N57" i="18"/>
  <c r="P57" i="18" s="1"/>
  <c r="N58" i="18"/>
  <c r="P58" i="18" s="1"/>
  <c r="N60" i="18"/>
  <c r="N61" i="18"/>
  <c r="N62" i="18"/>
  <c r="N63" i="18"/>
  <c r="N64" i="18"/>
  <c r="N65" i="18"/>
  <c r="P65" i="18" s="1"/>
  <c r="N66" i="18"/>
  <c r="N67" i="18"/>
  <c r="N68" i="18"/>
  <c r="P68" i="18" s="1"/>
  <c r="N69" i="18"/>
  <c r="N70" i="18"/>
  <c r="N71" i="18"/>
  <c r="N72" i="18"/>
  <c r="N73" i="18"/>
  <c r="N74" i="18"/>
  <c r="N75" i="18"/>
  <c r="N76" i="18"/>
  <c r="N77" i="18"/>
  <c r="N78" i="18"/>
  <c r="N79" i="18"/>
  <c r="N80" i="18"/>
  <c r="N81" i="18"/>
  <c r="N82" i="18"/>
  <c r="P82" i="18" s="1"/>
  <c r="N83" i="18"/>
  <c r="N84" i="18"/>
  <c r="P84" i="18" s="1"/>
  <c r="N87" i="18"/>
  <c r="N88" i="18"/>
  <c r="N89" i="18"/>
  <c r="N92" i="18"/>
  <c r="P92" i="18" s="1"/>
  <c r="N93" i="18"/>
  <c r="N94" i="18"/>
  <c r="N95" i="18"/>
  <c r="N96" i="18"/>
  <c r="N97" i="18"/>
  <c r="N98" i="18"/>
  <c r="N99" i="18"/>
  <c r="N100" i="18"/>
  <c r="N101" i="18"/>
  <c r="N102" i="18"/>
  <c r="N104" i="18"/>
  <c r="N105" i="18"/>
  <c r="N106" i="18"/>
  <c r="N109" i="18"/>
  <c r="N110" i="18"/>
  <c r="N111" i="18"/>
  <c r="N113" i="18"/>
  <c r="N114" i="18"/>
  <c r="N115" i="18"/>
  <c r="N116" i="18"/>
  <c r="N118" i="18"/>
  <c r="N119" i="18"/>
  <c r="N120" i="18"/>
  <c r="N121" i="18"/>
  <c r="N122" i="18"/>
  <c r="N123" i="18"/>
  <c r="N126" i="18"/>
  <c r="N127" i="18"/>
  <c r="N128" i="18"/>
  <c r="N129" i="18"/>
  <c r="N130" i="18"/>
  <c r="N131" i="18"/>
  <c r="N132" i="18"/>
  <c r="N133" i="18"/>
  <c r="N134" i="18"/>
  <c r="N135" i="18"/>
  <c r="N136" i="18"/>
  <c r="N137" i="18"/>
  <c r="N139" i="18"/>
  <c r="N140" i="18"/>
  <c r="P140" i="18" s="1"/>
  <c r="N141" i="18"/>
  <c r="N142" i="18"/>
  <c r="N143" i="18"/>
  <c r="N144" i="18"/>
  <c r="N145" i="18"/>
  <c r="N146" i="18"/>
  <c r="N147" i="18"/>
  <c r="N148" i="18"/>
  <c r="N149" i="18"/>
  <c r="N150" i="18"/>
  <c r="N151" i="18"/>
  <c r="N152" i="18"/>
  <c r="N153" i="18"/>
  <c r="N154" i="18"/>
  <c r="N155" i="18"/>
  <c r="N156" i="18"/>
  <c r="N157" i="18"/>
  <c r="N158" i="18"/>
  <c r="N159" i="18"/>
  <c r="N160" i="18"/>
  <c r="N161" i="18"/>
  <c r="N162" i="18"/>
  <c r="N163" i="18"/>
  <c r="N164" i="18"/>
  <c r="N165" i="18"/>
  <c r="N166" i="18"/>
  <c r="N167" i="18"/>
  <c r="N169" i="18"/>
  <c r="N170" i="18"/>
  <c r="N171" i="18"/>
  <c r="N172" i="18"/>
  <c r="N173" i="18"/>
  <c r="N174" i="18"/>
  <c r="N176" i="18"/>
  <c r="N177" i="18"/>
  <c r="N178" i="18"/>
  <c r="N179" i="18"/>
  <c r="N180" i="18"/>
  <c r="N181" i="18"/>
  <c r="N182" i="18"/>
  <c r="N183" i="18"/>
  <c r="N184" i="18"/>
  <c r="N185" i="18"/>
  <c r="N187" i="18"/>
  <c r="N188" i="18"/>
  <c r="N191" i="18"/>
  <c r="P191" i="18" s="1"/>
  <c r="N195" i="18"/>
  <c r="N198" i="18"/>
  <c r="N200" i="18"/>
  <c r="N23" i="19"/>
  <c r="N22" i="19"/>
  <c r="N21" i="19"/>
  <c r="N20" i="19"/>
  <c r="N19" i="19"/>
  <c r="N18" i="19"/>
  <c r="N17" i="19"/>
  <c r="N16" i="19"/>
  <c r="N15" i="19"/>
  <c r="N14" i="19"/>
  <c r="N13" i="19"/>
  <c r="N12" i="19"/>
  <c r="N11" i="19"/>
  <c r="N10" i="19"/>
  <c r="N9" i="19"/>
  <c r="P177" i="18" l="1"/>
  <c r="P180" i="18"/>
  <c r="P132" i="18"/>
  <c r="P156" i="18"/>
  <c r="P44" i="18"/>
  <c r="P36" i="18"/>
  <c r="P12" i="18"/>
  <c r="P20" i="18"/>
  <c r="P129" i="18"/>
  <c r="P35" i="18"/>
  <c r="P153" i="18"/>
  <c r="P60" i="18"/>
  <c r="P41" i="18"/>
  <c r="P81" i="18"/>
  <c r="P139" i="18"/>
  <c r="P43" i="18"/>
  <c r="P27" i="18"/>
  <c r="P19" i="18"/>
  <c r="P83" i="18"/>
  <c r="P67" i="18"/>
  <c r="P155" i="18"/>
  <c r="P116" i="18"/>
  <c r="P34" i="18"/>
  <c r="P167" i="18"/>
  <c r="P143" i="18"/>
  <c r="P119" i="18"/>
  <c r="P95" i="18"/>
  <c r="P71" i="18"/>
  <c r="P47" i="18"/>
  <c r="P178" i="18"/>
  <c r="P162" i="18"/>
  <c r="P154" i="18"/>
  <c r="P130" i="18"/>
  <c r="P114" i="18"/>
  <c r="P23" i="18"/>
  <c r="P15" i="18"/>
  <c r="P110" i="18"/>
  <c r="P86" i="18"/>
  <c r="P9" i="18"/>
  <c r="P142" i="18"/>
  <c r="P78" i="18"/>
  <c r="P70" i="18"/>
  <c r="P62" i="18"/>
  <c r="P54" i="18"/>
  <c r="P38" i="18"/>
  <c r="P30" i="18"/>
  <c r="P14" i="18"/>
  <c r="P134" i="18"/>
  <c r="P189" i="18"/>
  <c r="P141" i="18"/>
  <c r="P93" i="18"/>
  <c r="P69" i="18"/>
  <c r="P45" i="18"/>
  <c r="P21" i="18"/>
  <c r="P13" i="18"/>
  <c r="P126" i="18"/>
  <c r="P181" i="18"/>
  <c r="P157" i="18"/>
  <c r="P117" i="18"/>
  <c r="P85" i="18"/>
  <c r="P61" i="18"/>
  <c r="P182" i="18"/>
  <c r="P150" i="18"/>
  <c r="P102" i="18"/>
  <c r="P165" i="18"/>
  <c r="P133" i="18"/>
  <c r="P109" i="18"/>
  <c r="P37" i="18"/>
  <c r="P192" i="18"/>
  <c r="P168" i="18"/>
  <c r="P144" i="18"/>
  <c r="P96" i="18"/>
  <c r="P72" i="18"/>
  <c r="P48" i="18"/>
  <c r="P24" i="18"/>
  <c r="P16" i="18"/>
  <c r="P194" i="18"/>
  <c r="P186" i="18"/>
  <c r="P170" i="18"/>
  <c r="P146" i="18"/>
  <c r="P122" i="18"/>
  <c r="P106" i="18"/>
  <c r="P98" i="18"/>
  <c r="P90" i="18"/>
  <c r="P74" i="18"/>
  <c r="P50" i="18"/>
  <c r="P26" i="18"/>
  <c r="P161" i="18"/>
  <c r="P145" i="18"/>
  <c r="P137" i="18"/>
  <c r="P105" i="18"/>
  <c r="P89" i="18"/>
  <c r="P73" i="18"/>
  <c r="P49" i="18"/>
  <c r="P120" i="18"/>
  <c r="P79" i="18"/>
  <c r="P63" i="18"/>
  <c r="P55" i="18"/>
  <c r="P39" i="18"/>
  <c r="P31" i="18"/>
  <c r="P195" i="18"/>
  <c r="P179" i="18"/>
  <c r="P147" i="18"/>
  <c r="P131" i="18"/>
  <c r="P123" i="18"/>
  <c r="P107" i="18"/>
  <c r="P75" i="18"/>
  <c r="P59" i="18"/>
  <c r="P17" i="18"/>
  <c r="P87" i="18"/>
  <c r="P187" i="18"/>
  <c r="P171" i="18"/>
  <c r="P99" i="18"/>
  <c r="P138" i="18"/>
  <c r="P18" i="18"/>
  <c r="P97" i="18"/>
  <c r="P25" i="18"/>
  <c r="P128" i="18"/>
  <c r="P56" i="18"/>
  <c r="P166" i="18"/>
  <c r="P46" i="18"/>
  <c r="P22" i="18"/>
  <c r="P163" i="18"/>
  <c r="P115" i="18"/>
  <c r="P91" i="18"/>
  <c r="P66" i="18"/>
  <c r="P193" i="18"/>
  <c r="P169" i="18"/>
  <c r="P121" i="18"/>
  <c r="P152" i="18"/>
  <c r="P104" i="18"/>
  <c r="P80" i="18"/>
  <c r="P32" i="18"/>
  <c r="P190" i="18"/>
  <c r="P174" i="18"/>
  <c r="P158" i="18"/>
  <c r="P118" i="18"/>
  <c r="P94" i="18"/>
  <c r="P199" i="18"/>
  <c r="P183" i="18"/>
  <c r="P175" i="18"/>
  <c r="P159" i="18"/>
  <c r="P151" i="18"/>
  <c r="P135" i="18"/>
  <c r="P127" i="18"/>
  <c r="P111" i="18"/>
  <c r="P103" i="18"/>
  <c r="P197" i="18"/>
  <c r="P173" i="18"/>
  <c r="P149" i="18"/>
  <c r="P125" i="18"/>
  <c r="P101" i="18"/>
  <c r="P77" i="18"/>
  <c r="P53" i="18"/>
  <c r="P29" i="18"/>
  <c r="P196" i="18"/>
  <c r="P148" i="18"/>
  <c r="P124" i="18"/>
  <c r="P76" i="18"/>
  <c r="P51" i="18"/>
  <c r="Q24" i="19"/>
  <c r="P10" i="18"/>
  <c r="P198" i="18"/>
  <c r="P185" i="18"/>
  <c r="P113" i="18"/>
  <c r="P184" i="18"/>
  <c r="P172" i="18"/>
  <c r="P160" i="18"/>
  <c r="P136" i="18"/>
  <c r="P112" i="18"/>
  <c r="P100" i="18"/>
  <c r="P88" i="18"/>
  <c r="P64" i="18"/>
  <c r="P52" i="18"/>
  <c r="P40" i="18"/>
  <c r="P28" i="18"/>
  <c r="P200" i="18"/>
  <c r="P188" i="18"/>
  <c r="P176" i="18"/>
  <c r="P164" i="18"/>
  <c r="O23" i="19"/>
  <c r="O22" i="19"/>
  <c r="O21" i="19"/>
  <c r="O20" i="19"/>
  <c r="O19" i="19"/>
  <c r="O18" i="19"/>
  <c r="O17" i="19"/>
  <c r="O16" i="19"/>
  <c r="O15" i="19"/>
  <c r="O14" i="19"/>
  <c r="O13" i="19"/>
  <c r="O12" i="19"/>
  <c r="O11" i="19"/>
  <c r="O10" i="19"/>
  <c r="O9" i="19"/>
  <c r="L23" i="19"/>
  <c r="L22" i="19"/>
  <c r="L21" i="19"/>
  <c r="L20" i="19"/>
  <c r="L19" i="19"/>
  <c r="L18" i="19"/>
  <c r="L17" i="19"/>
  <c r="L16" i="19"/>
  <c r="L15" i="19"/>
  <c r="L14" i="19"/>
  <c r="L13" i="19"/>
  <c r="L12" i="19"/>
  <c r="L11" i="19"/>
  <c r="L10" i="19"/>
  <c r="F2" i="20"/>
  <c r="F3" i="20"/>
  <c r="F4" i="20"/>
  <c r="F5" i="20"/>
  <c r="F6" i="20"/>
  <c r="F7" i="20"/>
  <c r="F8" i="20"/>
  <c r="F9" i="20"/>
  <c r="F10" i="20"/>
  <c r="F11" i="20"/>
  <c r="F12" i="20"/>
  <c r="F13" i="20"/>
  <c r="F14" i="20"/>
  <c r="F15" i="20"/>
  <c r="F16" i="20"/>
  <c r="F17" i="20"/>
  <c r="F18" i="20"/>
  <c r="F19" i="20"/>
  <c r="F20" i="20"/>
  <c r="F21" i="20"/>
  <c r="F22" i="20"/>
  <c r="F23" i="20"/>
  <c r="F24" i="20"/>
  <c r="E2" i="20"/>
  <c r="H2" i="20" s="1"/>
  <c r="O25" i="19" l="1"/>
  <c r="P201" i="18"/>
  <c r="G2" i="20"/>
  <c r="E3" i="20"/>
  <c r="H3" i="20" s="1"/>
  <c r="H25" i="20" s="1"/>
  <c r="E4" i="20"/>
  <c r="H4" i="20" s="1"/>
  <c r="E5" i="20"/>
  <c r="H5" i="20" s="1"/>
  <c r="E6" i="20"/>
  <c r="H6" i="20" s="1"/>
  <c r="E7" i="20"/>
  <c r="H7" i="20" s="1"/>
  <c r="E8" i="20"/>
  <c r="H8" i="20" s="1"/>
  <c r="E9" i="20"/>
  <c r="H9" i="20" s="1"/>
  <c r="E10" i="20"/>
  <c r="H10" i="20" s="1"/>
  <c r="E11" i="20"/>
  <c r="H11" i="20" s="1"/>
  <c r="E12" i="20"/>
  <c r="H12" i="20" s="1"/>
  <c r="E13" i="20"/>
  <c r="H13" i="20" s="1"/>
  <c r="E14" i="20"/>
  <c r="H14" i="20" s="1"/>
  <c r="E15" i="20"/>
  <c r="H15" i="20" s="1"/>
  <c r="E16" i="20"/>
  <c r="H16" i="20" s="1"/>
  <c r="E17" i="20"/>
  <c r="H17" i="20" s="1"/>
  <c r="E18" i="20"/>
  <c r="H18" i="20" s="1"/>
  <c r="E19" i="20"/>
  <c r="H19" i="20" s="1"/>
  <c r="E20" i="20"/>
  <c r="H20" i="20" s="1"/>
  <c r="E21" i="20"/>
  <c r="H21" i="20" s="1"/>
  <c r="E22" i="20"/>
  <c r="H22" i="20" s="1"/>
  <c r="E23" i="20"/>
  <c r="H23" i="20" s="1"/>
  <c r="E24" i="20"/>
  <c r="H24" i="20" s="1"/>
  <c r="Q12" i="19"/>
  <c r="Q13" i="19"/>
  <c r="Q14" i="19"/>
  <c r="Q15" i="19"/>
  <c r="Q16" i="19"/>
  <c r="Q17" i="19"/>
  <c r="Q18" i="19"/>
  <c r="Q19" i="19"/>
  <c r="Q20" i="19"/>
  <c r="Q21" i="19"/>
  <c r="Q22" i="19"/>
  <c r="Q23" i="19"/>
  <c r="Q10" i="19"/>
  <c r="Q11" i="19"/>
  <c r="Q9" i="19"/>
  <c r="Q25" i="19" l="1"/>
  <c r="G18" i="20"/>
  <c r="G11" i="20"/>
  <c r="G4" i="20"/>
  <c r="G24" i="20"/>
  <c r="G17" i="20"/>
  <c r="G10" i="20"/>
  <c r="G3" i="20"/>
  <c r="G23" i="20"/>
  <c r="G16" i="20"/>
  <c r="G9" i="20"/>
  <c r="G8" i="20"/>
  <c r="G22" i="20"/>
  <c r="G15" i="20"/>
  <c r="G21" i="20"/>
  <c r="G7" i="20"/>
  <c r="G14" i="20"/>
  <c r="G20" i="20"/>
  <c r="G6" i="20"/>
  <c r="G13" i="20"/>
  <c r="G19" i="20"/>
  <c r="G12" i="20"/>
  <c r="G5" i="20"/>
  <c r="G25" i="20" l="1"/>
  <c r="K24" i="20" s="1"/>
  <c r="I24" i="20" s="1"/>
  <c r="N25" i="19"/>
  <c r="M25" i="19"/>
  <c r="K5" i="20" l="1"/>
  <c r="I5" i="20" s="1"/>
  <c r="K21" i="20"/>
  <c r="I21" i="20" s="1"/>
  <c r="K17" i="20"/>
  <c r="I17" i="20" s="1"/>
  <c r="K18" i="20"/>
  <c r="I18" i="20" s="1"/>
  <c r="K16" i="20"/>
  <c r="I16" i="20" s="1"/>
  <c r="K7" i="20"/>
  <c r="I7" i="20" s="1"/>
  <c r="K14" i="20"/>
  <c r="I14" i="20" s="1"/>
  <c r="K25" i="20"/>
  <c r="J25" i="20"/>
  <c r="K2" i="20"/>
  <c r="I2" i="20" s="1"/>
  <c r="K15" i="20"/>
  <c r="I15" i="20" s="1"/>
  <c r="K10" i="20"/>
  <c r="I10" i="20" s="1"/>
  <c r="K23" i="20"/>
  <c r="I23" i="20" s="1"/>
  <c r="K22" i="20"/>
  <c r="I22" i="20" s="1"/>
  <c r="K4" i="20"/>
  <c r="I4" i="20" s="1"/>
  <c r="K6" i="20"/>
  <c r="I6" i="20" s="1"/>
  <c r="K12" i="20"/>
  <c r="I12" i="20" s="1"/>
  <c r="K9" i="20"/>
  <c r="I9" i="20" s="1"/>
  <c r="K3" i="20"/>
  <c r="I3" i="20" s="1"/>
  <c r="K8" i="20"/>
  <c r="I8" i="20" s="1"/>
  <c r="K13" i="20"/>
  <c r="I13" i="20" s="1"/>
  <c r="K19" i="20"/>
  <c r="I19" i="20" s="1"/>
  <c r="K11" i="20"/>
  <c r="I11" i="20" s="1"/>
  <c r="K20" i="20"/>
  <c r="I20" i="20" s="1"/>
  <c r="P25" i="19"/>
  <c r="L25" i="19"/>
  <c r="J8" i="20" l="1"/>
  <c r="J20" i="20"/>
  <c r="J15" i="20"/>
  <c r="J9" i="20"/>
  <c r="J21" i="20"/>
  <c r="J10" i="20"/>
  <c r="J22" i="20"/>
  <c r="J11" i="20"/>
  <c r="J23" i="20"/>
  <c r="J2" i="20"/>
  <c r="J12" i="20"/>
  <c r="J24" i="20"/>
  <c r="J13" i="20"/>
  <c r="J14" i="20"/>
  <c r="J3" i="20"/>
  <c r="J4" i="20"/>
  <c r="J16" i="20"/>
  <c r="J5" i="20"/>
  <c r="J17" i="20"/>
  <c r="J6" i="20"/>
  <c r="J18" i="20"/>
  <c r="J7" i="20"/>
  <c r="J19" i="20"/>
</calcChain>
</file>

<file path=xl/sharedStrings.xml><?xml version="1.0" encoding="utf-8"?>
<sst xmlns="http://schemas.openxmlformats.org/spreadsheetml/2006/main" count="4036" uniqueCount="1383">
  <si>
    <t>Guía para la Formulación del Plan Integral de Cobertura 2024</t>
  </si>
  <si>
    <t>No</t>
  </si>
  <si>
    <t>NOMBRE DEL CAMPO</t>
  </si>
  <si>
    <t>DESCRIPCIÓN DE LO QUE SE REQUIERE DILIGENCIAR</t>
  </si>
  <si>
    <t>Código SNIES IES</t>
  </si>
  <si>
    <r>
      <rPr>
        <sz val="10"/>
        <color rgb="FFFF0000"/>
        <rFont val="Arial"/>
        <family val="2"/>
      </rPr>
      <t>Número de identificación</t>
    </r>
    <r>
      <rPr>
        <sz val="10"/>
        <color theme="1"/>
        <rFont val="Arial"/>
        <family val="2"/>
      </rPr>
      <t xml:space="preserve"> de la IES en el Sistema Nacional de Información de la Educación Superior </t>
    </r>
    <r>
      <rPr>
        <sz val="10"/>
        <color rgb="FFFF0000"/>
        <rFont val="Arial"/>
        <family val="2"/>
      </rPr>
      <t>(SNIES)</t>
    </r>
    <r>
      <rPr>
        <sz val="10"/>
        <color theme="1"/>
        <rFont val="Arial"/>
        <family val="2"/>
      </rPr>
      <t>.</t>
    </r>
  </si>
  <si>
    <t>Nombre IES</t>
  </si>
  <si>
    <r>
      <rPr>
        <sz val="10"/>
        <color rgb="FFFF0000"/>
        <rFont val="Arial"/>
        <family val="2"/>
      </rPr>
      <t>Nombre</t>
    </r>
    <r>
      <rPr>
        <sz val="10"/>
        <color theme="1"/>
        <rFont val="Arial"/>
        <family val="2"/>
      </rPr>
      <t xml:space="preserve"> de la IES en el Sistema Nacional de Información de la Educación Superior (SNIES).</t>
    </r>
  </si>
  <si>
    <r>
      <t xml:space="preserve">Número
</t>
    </r>
    <r>
      <rPr>
        <sz val="7"/>
        <rFont val="Arial"/>
        <family val="2"/>
      </rPr>
      <t>(Secuencia en número)</t>
    </r>
  </si>
  <si>
    <r>
      <rPr>
        <sz val="10"/>
        <color rgb="FF000000"/>
        <rFont val="Arial"/>
        <family val="2"/>
      </rPr>
      <t>Consecutivo con el cual se identificará la secuencia en</t>
    </r>
    <r>
      <rPr>
        <sz val="10"/>
        <color rgb="FFFF0000"/>
        <rFont val="Arial"/>
        <family val="2"/>
      </rPr>
      <t xml:space="preserve"> número</t>
    </r>
    <r>
      <rPr>
        <sz val="10"/>
        <color rgb="FF000000"/>
        <rFont val="Arial"/>
        <family val="2"/>
      </rPr>
      <t xml:space="preserve"> de </t>
    </r>
    <r>
      <rPr>
        <sz val="10"/>
        <color rgb="FFFF0000"/>
        <rFont val="Arial"/>
        <family val="2"/>
      </rPr>
      <t>uno (1) en adelante</t>
    </r>
    <r>
      <rPr>
        <sz val="10"/>
        <color rgb="FF000000"/>
        <rFont val="Arial"/>
        <family val="2"/>
      </rPr>
      <t xml:space="preserve">. </t>
    </r>
    <r>
      <rPr>
        <sz val="10"/>
        <color rgb="FFFF0000"/>
        <rFont val="Arial"/>
        <family val="2"/>
      </rPr>
      <t xml:space="preserve">(Ver los ejemplos diligenciados en la pestaña "Nuevos Estudiantes PIC 2024").
</t>
    </r>
    <r>
      <rPr>
        <u/>
        <sz val="10"/>
        <color rgb="FFFF0000"/>
        <rFont val="Arial"/>
        <family val="2"/>
      </rPr>
      <t>*NOTA:</t>
    </r>
    <r>
      <rPr>
        <sz val="10"/>
        <color rgb="FF000000"/>
        <rFont val="Arial"/>
        <family val="2"/>
      </rPr>
      <t xml:space="preserve"> Este campo debe ser diligenciado para</t>
    </r>
    <r>
      <rPr>
        <sz val="10"/>
        <color rgb="FFFF0000"/>
        <rFont val="Arial"/>
        <family val="2"/>
      </rPr>
      <t xml:space="preserve"> todos los programas académicos </t>
    </r>
    <r>
      <rPr>
        <sz val="10"/>
        <color rgb="FF000000"/>
        <rFont val="Arial"/>
        <family val="2"/>
      </rPr>
      <t>con el fin de identificar el consecutivo.</t>
    </r>
  </si>
  <si>
    <r>
      <t xml:space="preserve">Código SNIES del Programa 
</t>
    </r>
    <r>
      <rPr>
        <sz val="10"/>
        <color rgb="FFFF0000"/>
        <rFont val="Arial"/>
        <family val="2"/>
      </rPr>
      <t>(Si Aplica)</t>
    </r>
  </si>
  <si>
    <r>
      <rPr>
        <sz val="10"/>
        <color rgb="FFFF0000"/>
        <rFont val="Arial"/>
        <family val="2"/>
      </rPr>
      <t>Número de identificación</t>
    </r>
    <r>
      <rPr>
        <sz val="10"/>
        <color theme="1"/>
        <rFont val="Arial"/>
        <family val="2"/>
      </rPr>
      <t xml:space="preserve"> del Programa en el Sistema Nacional de Información de la Educación Superior </t>
    </r>
    <r>
      <rPr>
        <sz val="10"/>
        <color rgb="FFFF0000"/>
        <rFont val="Arial"/>
        <family val="2"/>
      </rPr>
      <t>(SNIES)</t>
    </r>
    <r>
      <rPr>
        <sz val="10"/>
        <color theme="1"/>
        <rFont val="Arial"/>
        <family val="2"/>
      </rPr>
      <t xml:space="preserve">. 
</t>
    </r>
    <r>
      <rPr>
        <u/>
        <sz val="10"/>
        <color rgb="FFFF0000"/>
        <rFont val="Arial"/>
        <family val="2"/>
      </rPr>
      <t>*NOTA:</t>
    </r>
    <r>
      <rPr>
        <sz val="10"/>
        <color theme="1"/>
        <rFont val="Arial"/>
        <family val="2"/>
      </rPr>
      <t xml:space="preserve"> Los programas que estén en solicitud de Registro Calificado no se deberán reportar hasta no haber sido otorgado el registro.</t>
    </r>
  </si>
  <si>
    <t>Nombre del Programa Académico</t>
  </si>
  <si>
    <r>
      <rPr>
        <sz val="10"/>
        <color rgb="FFFF0000"/>
        <rFont val="Arial"/>
        <family val="2"/>
      </rPr>
      <t>Nombre</t>
    </r>
    <r>
      <rPr>
        <sz val="10"/>
        <color theme="1"/>
        <rFont val="Arial"/>
        <family val="2"/>
      </rPr>
      <t xml:space="preserve"> del Programa Académico en el Sistema Nacional de Información de la Educación Superior </t>
    </r>
    <r>
      <rPr>
        <sz val="10"/>
        <color rgb="FFFF0000"/>
        <rFont val="Arial"/>
        <family val="2"/>
      </rPr>
      <t>(SNIES)</t>
    </r>
    <r>
      <rPr>
        <sz val="10"/>
        <color theme="1"/>
        <rFont val="Arial"/>
        <family val="2"/>
      </rPr>
      <t>.</t>
    </r>
  </si>
  <si>
    <t>Nivel de Formación</t>
  </si>
  <si>
    <r>
      <rPr>
        <sz val="10"/>
        <color rgb="FFFF0000"/>
        <rFont val="Arial"/>
        <family val="2"/>
      </rPr>
      <t xml:space="preserve">Seleccionar de la lista desplegable </t>
    </r>
    <r>
      <rPr>
        <sz val="10"/>
        <rFont val="Arial"/>
        <family val="2"/>
      </rPr>
      <t xml:space="preserve">el </t>
    </r>
    <r>
      <rPr>
        <b/>
        <sz val="10"/>
        <rFont val="Arial"/>
        <family val="2"/>
      </rPr>
      <t xml:space="preserve">Nivel de Formación </t>
    </r>
    <r>
      <rPr>
        <sz val="10"/>
        <rFont val="Arial"/>
        <family val="2"/>
      </rPr>
      <t>al que corresponde el Programa Académico en el que atenderá los nuevos estudiantes en 2024-1 o 2024-2.</t>
    </r>
  </si>
  <si>
    <t>Área del Conocimiento</t>
  </si>
  <si>
    <r>
      <rPr>
        <sz val="10"/>
        <color rgb="FFFF0000"/>
        <rFont val="Arial"/>
        <family val="2"/>
      </rPr>
      <t xml:space="preserve">Seleccionar de la lista desplegable </t>
    </r>
    <r>
      <rPr>
        <sz val="10"/>
        <rFont val="Arial"/>
        <family val="2"/>
      </rPr>
      <t xml:space="preserve">el </t>
    </r>
    <r>
      <rPr>
        <b/>
        <sz val="10"/>
        <rFont val="Arial"/>
        <family val="2"/>
      </rPr>
      <t xml:space="preserve">Área del Conocimiento </t>
    </r>
    <r>
      <rPr>
        <sz val="10"/>
        <rFont val="Arial"/>
        <family val="2"/>
      </rPr>
      <t>al que corresponde el Programa Académico en el que atenderá los nuevos estudiantes en 2024-1 o 2024-2.</t>
    </r>
  </si>
  <si>
    <r>
      <t>Meta rezagada 2023-2</t>
    </r>
    <r>
      <rPr>
        <sz val="7"/>
        <color rgb="FFFF0000"/>
        <rFont val="Arial"/>
        <family val="2"/>
      </rPr>
      <t xml:space="preserve"> (Únicamente Ampliación de Cobertura con Recursos 2023-2)</t>
    </r>
  </si>
  <si>
    <r>
      <t xml:space="preserve">Solamente diligencie en caso de haber tenido un rezago en la meta de nuevos estudiantes de primer curso del 2023-2.
</t>
    </r>
    <r>
      <rPr>
        <sz val="10"/>
        <color rgb="FFFF0000"/>
        <rFont val="Arial"/>
        <family val="2"/>
      </rPr>
      <t>*NOTA 1:</t>
    </r>
    <r>
      <rPr>
        <sz val="10"/>
        <color theme="1"/>
        <rFont val="Arial"/>
        <family val="2"/>
      </rPr>
      <t xml:space="preserve"> Para el calculo de rezago Meta 2023-2 realice el siguiente calculo: 
[Total Matrícula Primer Curso Reportada SNIES 2022-2] + [Nuevos Estudiantes en Pregrado Primer Curso 2023-2  formulados en PIC (Únicamente Ampliación de Cobertura)] = Expectativa de Matrícula 2023-2 con recursos PIC 2023-2
[Total Matrícula Primer Curso Reportada SNIES 2022-2] - [Expectativa de Matrícula 2023-2 con recursos PIC 2023-2] = Meta Cumplida, Meta Superada, </t>
    </r>
    <r>
      <rPr>
        <sz val="10"/>
        <color rgb="FFFF0000"/>
        <rFont val="Arial"/>
        <family val="2"/>
      </rPr>
      <t xml:space="preserve">Meta Rezagada.
</t>
    </r>
    <r>
      <rPr>
        <sz val="10"/>
        <color theme="1"/>
        <rFont val="Arial"/>
        <family val="2"/>
      </rPr>
      <t xml:space="preserve">
Meta Cumplida: resultado igual a 0 cero
Meta Superada: resultado superior a 0 cero
</t>
    </r>
    <r>
      <rPr>
        <sz val="10"/>
        <color rgb="FFFF0000"/>
        <rFont val="Arial"/>
        <family val="2"/>
      </rPr>
      <t>Meta Rezagada: resultado inferior a 0 cero</t>
    </r>
    <r>
      <rPr>
        <sz val="10"/>
        <color theme="1"/>
        <rFont val="Arial"/>
        <family val="2"/>
      </rPr>
      <t xml:space="preserve">
</t>
    </r>
  </si>
  <si>
    <r>
      <t>Número de Nuevos Estudiantes en Pregrado para el Primer Curso 2024-1</t>
    </r>
    <r>
      <rPr>
        <sz val="10"/>
        <color rgb="FFFF0000"/>
        <rFont val="Arial"/>
        <family val="2"/>
      </rPr>
      <t xml:space="preserve"> </t>
    </r>
    <r>
      <rPr>
        <sz val="7"/>
        <color rgb="FFFF0000"/>
        <rFont val="Arial"/>
        <family val="2"/>
      </rPr>
      <t xml:space="preserve"> (Únicamente Ampliación de Cobertura con Recursos 2023-2)</t>
    </r>
  </si>
  <si>
    <r>
      <t>Diligencie unicamente si formularon meta 2024-1 con recursos de vigencia 2023.
Indicar de forma</t>
    </r>
    <r>
      <rPr>
        <sz val="10"/>
        <color rgb="FFFF0000"/>
        <rFont val="Arial"/>
        <family val="2"/>
      </rPr>
      <t xml:space="preserve"> cuantitativa (número)</t>
    </r>
    <r>
      <rPr>
        <sz val="10"/>
        <color theme="1"/>
        <rFont val="Arial"/>
        <family val="2"/>
      </rPr>
      <t xml:space="preserve"> los nuevos estudiantes de pregrado para el primer curso que atenderá la IES en el periodo 2024-1. En caso de no haber formulado registro 0 cero.
</t>
    </r>
    <r>
      <rPr>
        <sz val="10"/>
        <color rgb="FFFF0000"/>
        <rFont val="Arial"/>
        <family val="2"/>
      </rPr>
      <t xml:space="preserve">
</t>
    </r>
    <r>
      <rPr>
        <u/>
        <sz val="10"/>
        <color rgb="FFFF0000"/>
        <rFont val="Arial"/>
        <family val="2"/>
      </rPr>
      <t xml:space="preserve">*NOTA1: </t>
    </r>
    <r>
      <rPr>
        <sz val="10"/>
        <rFont val="Arial"/>
        <family val="2"/>
      </rPr>
      <t xml:space="preserve">Registre únicamente el número de nuevos estudiantes de pregrado para el primer curso que serán atendidos en 2024-1 con los </t>
    </r>
    <r>
      <rPr>
        <sz val="10"/>
        <color rgb="FFFF0000"/>
        <rFont val="Arial"/>
        <family val="2"/>
      </rPr>
      <t>recursos asignados por el MEN a la base presupuestal para la vigencia 2023</t>
    </r>
    <r>
      <rPr>
        <sz val="10"/>
        <rFont val="Arial"/>
        <family val="2"/>
      </rPr>
      <t xml:space="preserve">. Este número debe reflejar </t>
    </r>
    <r>
      <rPr>
        <sz val="10"/>
        <color rgb="FFFF0000"/>
        <rFont val="Arial"/>
        <family val="2"/>
      </rPr>
      <t>exclusivamente</t>
    </r>
    <r>
      <rPr>
        <sz val="10"/>
        <rFont val="Arial"/>
        <family val="2"/>
      </rPr>
      <t xml:space="preserve"> el cumplimiento de la meta establecida con estos recursos, sin incluir estudiantes que serán financiados con recursos de 2024.</t>
    </r>
    <r>
      <rPr>
        <sz val="10"/>
        <color theme="1"/>
        <rFont val="Arial"/>
        <family val="2"/>
      </rPr>
      <t xml:space="preserve">
</t>
    </r>
  </si>
  <si>
    <r>
      <t xml:space="preserve">Número de Nuevos Estudiantes en Pregrado Primer Curso 2024-1
</t>
    </r>
    <r>
      <rPr>
        <sz val="7"/>
        <color rgb="FFFF0000"/>
        <rFont val="Arial"/>
        <family val="2"/>
      </rPr>
      <t>(Únicamente Ampliación de Cobertura con Recursos 2024)</t>
    </r>
  </si>
  <si>
    <r>
      <t xml:space="preserve">Indicar de forma </t>
    </r>
    <r>
      <rPr>
        <sz val="10"/>
        <color rgb="FFFF0000"/>
        <rFont val="Arial"/>
        <family val="2"/>
      </rPr>
      <t>cuantitativa (número)</t>
    </r>
    <r>
      <rPr>
        <sz val="10"/>
        <color theme="1"/>
        <rFont val="Arial"/>
        <family val="2"/>
      </rPr>
      <t xml:space="preserve"> los nuevos estudiantes de pregrado para el primer curso que atenderá la IES en el </t>
    </r>
    <r>
      <rPr>
        <sz val="10"/>
        <color rgb="FFFF0000"/>
        <rFont val="Arial"/>
        <family val="2"/>
      </rPr>
      <t>período 2024-1.</t>
    </r>
    <r>
      <rPr>
        <sz val="10"/>
        <color theme="1"/>
        <rFont val="Arial"/>
        <family val="2"/>
      </rPr>
      <t xml:space="preserve">
</t>
    </r>
    <r>
      <rPr>
        <sz val="10"/>
        <color rgb="FFFF0000"/>
        <rFont val="Arial"/>
        <family val="2"/>
      </rPr>
      <t xml:space="preserve">
</t>
    </r>
    <r>
      <rPr>
        <u/>
        <sz val="10"/>
        <color rgb="FFFF0000"/>
        <rFont val="Arial"/>
        <family val="2"/>
      </rPr>
      <t>*NOTA 1:</t>
    </r>
    <r>
      <rPr>
        <sz val="10"/>
        <color theme="1"/>
        <rFont val="Arial"/>
        <family val="2"/>
      </rPr>
      <t xml:space="preserve"> Registre únicamente el número de nuevos estudiantes de pregrado para el primer curso que serán atendidos en 2024-1 con los </t>
    </r>
    <r>
      <rPr>
        <b/>
        <sz val="10"/>
        <color rgb="FFFF0000"/>
        <rFont val="Arial"/>
        <family val="2"/>
      </rPr>
      <t>r</t>
    </r>
    <r>
      <rPr>
        <sz val="10"/>
        <color rgb="FFFF0000"/>
        <rFont val="Arial"/>
        <family val="2"/>
      </rPr>
      <t>ecursos asignados por el MEN a la base presupuestal para la vigencia 2024 (recursos base presupuestal 2023-2 + indexación y nueva asignación 2024)</t>
    </r>
    <r>
      <rPr>
        <sz val="10"/>
        <color theme="1"/>
        <rFont val="Arial"/>
        <family val="2"/>
      </rPr>
      <t xml:space="preserve">. Este número debe reflejar </t>
    </r>
    <r>
      <rPr>
        <sz val="10"/>
        <color rgb="FFFF0000"/>
        <rFont val="Arial"/>
        <family val="2"/>
      </rPr>
      <t>exclusivamente</t>
    </r>
    <r>
      <rPr>
        <sz val="10"/>
        <color theme="1"/>
        <rFont val="Arial"/>
        <family val="2"/>
      </rPr>
      <t xml:space="preserve"> el incremento de estudiantes directamente atribuible a los nuevos recursos asignados para 2024.
</t>
    </r>
    <r>
      <rPr>
        <sz val="10"/>
        <color rgb="FFFF0000"/>
        <rFont val="Arial"/>
        <family val="2"/>
      </rPr>
      <t>*</t>
    </r>
    <r>
      <rPr>
        <u/>
        <sz val="10"/>
        <color rgb="FFFF0000"/>
        <rFont val="Arial"/>
        <family val="2"/>
      </rPr>
      <t>NOTA 2</t>
    </r>
    <r>
      <rPr>
        <sz val="10"/>
        <color theme="1"/>
        <rFont val="Arial"/>
        <family val="2"/>
      </rPr>
      <t xml:space="preserve">: </t>
    </r>
    <r>
      <rPr>
        <b/>
        <sz val="10"/>
        <color theme="1"/>
        <rFont val="Arial"/>
        <family val="2"/>
      </rPr>
      <t>Línea Base para Proyección de Meta:</t>
    </r>
    <r>
      <rPr>
        <sz val="10"/>
        <color theme="1"/>
        <rFont val="Arial"/>
        <family val="2"/>
      </rPr>
      <t xml:space="preserve"> Utilice el número de estudiantes matriculados en el mismo período del año anterior como línea base (por ejemplo, para la proyección de meta 2024-1, use el número total de estudiantes matriculados en 2023-1), esta cifra representa la </t>
    </r>
    <r>
      <rPr>
        <b/>
        <sz val="10"/>
        <color rgb="FFFF0000"/>
        <rFont val="Arial"/>
        <family val="2"/>
      </rPr>
      <t>capacidad instalada</t>
    </r>
    <r>
      <rPr>
        <sz val="10"/>
        <color theme="1"/>
        <rFont val="Arial"/>
        <family val="2"/>
      </rPr>
      <t xml:space="preserve"> de la IES para recibir nuevos estudiantes en el primer curso. Con base en este número, proyecte la meta reflejando los nuevos cupos que se incrementarán en el marco del PIC.</t>
    </r>
  </si>
  <si>
    <r>
      <t xml:space="preserve">Número de Nuevos Estudiantes en Pregrado Primer Curso 2024-2
</t>
    </r>
    <r>
      <rPr>
        <sz val="7"/>
        <color rgb="FFFF0000"/>
        <rFont val="Arial"/>
        <family val="2"/>
      </rPr>
      <t>(Únicamente Ampliación de Cobertura con Recursos 2024)</t>
    </r>
  </si>
  <si>
    <r>
      <t xml:space="preserve">Indicar de forma </t>
    </r>
    <r>
      <rPr>
        <sz val="10"/>
        <color rgb="FFFF0000"/>
        <rFont val="Arial"/>
        <family val="2"/>
      </rPr>
      <t>cuantitativa (número)</t>
    </r>
    <r>
      <rPr>
        <sz val="10"/>
        <color theme="1"/>
        <rFont val="Arial"/>
        <family val="2"/>
      </rPr>
      <t xml:space="preserve"> los nuevos estudiantes de pregrado para el primer curso que atenderá la IES en el </t>
    </r>
    <r>
      <rPr>
        <sz val="10"/>
        <color rgb="FFFF0000"/>
        <rFont val="Arial"/>
        <family val="2"/>
      </rPr>
      <t>período 2024-2.</t>
    </r>
    <r>
      <rPr>
        <sz val="10"/>
        <color theme="1"/>
        <rFont val="Arial"/>
        <family val="2"/>
      </rPr>
      <t xml:space="preserve">
</t>
    </r>
    <r>
      <rPr>
        <sz val="10"/>
        <color rgb="FFFF0000"/>
        <rFont val="Arial"/>
        <family val="2"/>
      </rPr>
      <t xml:space="preserve">
</t>
    </r>
    <r>
      <rPr>
        <u/>
        <sz val="10"/>
        <color rgb="FFFF0000"/>
        <rFont val="Arial"/>
        <family val="2"/>
      </rPr>
      <t>*NOTA 1:</t>
    </r>
    <r>
      <rPr>
        <sz val="10"/>
        <color theme="1"/>
        <rFont val="Arial"/>
        <family val="2"/>
      </rPr>
      <t xml:space="preserve"> Registre únicamente el número de nuevos estudiantes de pregrado para el primer curso que serán atendidos en 2024-2 con los</t>
    </r>
    <r>
      <rPr>
        <sz val="10"/>
        <color rgb="FFFF0000"/>
        <rFont val="Arial"/>
        <family val="2"/>
      </rPr>
      <t xml:space="preserve"> recursos asignados por el MEN a la base presupuestal para la vigencia 2024 (recursos base presupuestal 2023-2 + indexación y nueva asignación 2024)</t>
    </r>
    <r>
      <rPr>
        <sz val="10"/>
        <color theme="1"/>
        <rFont val="Arial"/>
        <family val="2"/>
      </rPr>
      <t xml:space="preserve">. Este número debe reflejar exclusivamente el incremento de estudiantes directamente atribuible a los nuevos recursos asignados para 2024.
</t>
    </r>
    <r>
      <rPr>
        <u/>
        <sz val="10"/>
        <color rgb="FFFF0000"/>
        <rFont val="Arial"/>
        <family val="2"/>
      </rPr>
      <t>*NOTA 2:</t>
    </r>
    <r>
      <rPr>
        <sz val="10"/>
        <color theme="1"/>
        <rFont val="Arial"/>
        <family val="2"/>
      </rPr>
      <t xml:space="preserve"> </t>
    </r>
    <r>
      <rPr>
        <b/>
        <sz val="10"/>
        <color theme="1"/>
        <rFont val="Arial"/>
        <family val="2"/>
      </rPr>
      <t>Línea Base para Proyección de Meta:</t>
    </r>
    <r>
      <rPr>
        <sz val="10"/>
        <color theme="1"/>
        <rFont val="Arial"/>
        <family val="2"/>
      </rPr>
      <t xml:space="preserve"> Utilice el número de estudiantes matriculados en el mismo período del año anterior como línea base (por ejemplo, para la proyección de meta 2024-1, use el número total de estudiantes matriculados en 2023-1), esta cifra representa la </t>
    </r>
    <r>
      <rPr>
        <b/>
        <sz val="10"/>
        <color rgb="FFFF0000"/>
        <rFont val="Arial"/>
        <family val="2"/>
      </rPr>
      <t xml:space="preserve">capacidad instalada </t>
    </r>
    <r>
      <rPr>
        <sz val="10"/>
        <color theme="1"/>
        <rFont val="Arial"/>
        <family val="2"/>
      </rPr>
      <t>de la IES para recibir nuevos estudiantes en el primer curso. Con base en este número, proyecte la meta reflejando los nuevos cupos que se incrementarán en el marco del PIC.</t>
    </r>
  </si>
  <si>
    <r>
      <t xml:space="preserve">Modalidad
</t>
    </r>
    <r>
      <rPr>
        <sz val="7"/>
        <rFont val="Arial"/>
        <family val="2"/>
      </rPr>
      <t>(En la que se atenderán los nuevos estudiantes)</t>
    </r>
  </si>
  <si>
    <r>
      <rPr>
        <sz val="10"/>
        <color rgb="FFFF0000"/>
        <rFont val="Arial"/>
        <family val="2"/>
      </rPr>
      <t xml:space="preserve">Seleccionar de la lista desplegable </t>
    </r>
    <r>
      <rPr>
        <sz val="10"/>
        <color theme="1"/>
        <rFont val="Arial"/>
        <family val="2"/>
      </rPr>
      <t xml:space="preserve">la </t>
    </r>
    <r>
      <rPr>
        <b/>
        <sz val="10"/>
        <rFont val="Arial"/>
        <family val="2"/>
      </rPr>
      <t xml:space="preserve">Modalidad </t>
    </r>
    <r>
      <rPr>
        <sz val="10"/>
        <rFont val="Arial"/>
        <family val="2"/>
      </rPr>
      <t xml:space="preserve">en la </t>
    </r>
    <r>
      <rPr>
        <sz val="10"/>
        <color rgb="FFFF0000"/>
        <rFont val="Arial"/>
        <family val="2"/>
      </rPr>
      <t>que se atendieron o atenderán en 2024-1 los nuevos estudiantes</t>
    </r>
    <r>
      <rPr>
        <sz val="10"/>
        <color theme="1"/>
        <rFont val="Arial"/>
        <family val="2"/>
      </rPr>
      <t>, en caso de ser en más de una modalidad diligenciar otra fila indicando el número de nuevos estudiantes que se atenderán.</t>
    </r>
  </si>
  <si>
    <r>
      <rPr>
        <sz val="10"/>
        <rFont val="Helvetica"/>
      </rPr>
      <t xml:space="preserve">Departamento </t>
    </r>
    <r>
      <rPr>
        <sz val="9"/>
        <rFont val="Helvetica"/>
      </rPr>
      <t xml:space="preserve">
</t>
    </r>
    <r>
      <rPr>
        <sz val="7"/>
        <rFont val="Helvetica"/>
      </rPr>
      <t>(En el cual se ubica la Sede que atenderá los nuevos estudiantes)</t>
    </r>
  </si>
  <si>
    <r>
      <rPr>
        <sz val="10"/>
        <color rgb="FFFF0000"/>
        <rFont val="Arial"/>
        <family val="2"/>
      </rPr>
      <t xml:space="preserve">Seleccionar de la lista desplegable </t>
    </r>
    <r>
      <rPr>
        <sz val="10"/>
        <color theme="1"/>
        <rFont val="Arial"/>
        <family val="2"/>
      </rPr>
      <t xml:space="preserve">el nombre del </t>
    </r>
    <r>
      <rPr>
        <b/>
        <sz val="10"/>
        <rFont val="Arial"/>
        <family val="2"/>
      </rPr>
      <t>Departamento</t>
    </r>
    <r>
      <rPr>
        <sz val="10"/>
        <color theme="1"/>
        <rFont val="Arial"/>
        <family val="2"/>
      </rPr>
      <t xml:space="preserve"> donde se encuentra ubicada la </t>
    </r>
    <r>
      <rPr>
        <sz val="10"/>
        <color rgb="FFFF0000"/>
        <rFont val="Arial"/>
        <family val="2"/>
      </rPr>
      <t xml:space="preserve">Sede que atenderá los nuevos estudiantes </t>
    </r>
    <r>
      <rPr>
        <sz val="10"/>
        <color theme="1"/>
        <rFont val="Arial"/>
        <family val="2"/>
      </rPr>
      <t xml:space="preserve">en modalidad presencial, en caso de ser estudiantes en modalidad virtual indicar el Departamento de la Sede principal de la IES. 
</t>
    </r>
    <r>
      <rPr>
        <u/>
        <sz val="10"/>
        <color rgb="FFFF0000"/>
        <rFont val="Arial"/>
        <family val="2"/>
      </rPr>
      <t>*NOTA:</t>
    </r>
    <r>
      <rPr>
        <b/>
        <sz val="10"/>
        <color rgb="FFFF0000"/>
        <rFont val="Arial"/>
        <family val="2"/>
      </rPr>
      <t xml:space="preserve"> </t>
    </r>
    <r>
      <rPr>
        <sz val="10"/>
        <color theme="1"/>
        <rFont val="Arial"/>
        <family val="2"/>
      </rPr>
      <t xml:space="preserve">En caso de contemplar </t>
    </r>
    <r>
      <rPr>
        <sz val="10"/>
        <color rgb="FFFF0000"/>
        <rFont val="Arial"/>
        <family val="2"/>
      </rPr>
      <t xml:space="preserve">nuevos estudiantes </t>
    </r>
    <r>
      <rPr>
        <sz val="10"/>
        <rFont val="Arial"/>
        <family val="2"/>
      </rPr>
      <t xml:space="preserve">que se atenderán en </t>
    </r>
    <r>
      <rPr>
        <sz val="10"/>
        <color rgb="FFFF0000"/>
        <rFont val="Arial"/>
        <family val="2"/>
      </rPr>
      <t xml:space="preserve">Sedes ubicadas en diferentes Departamentos en modalidad presencial </t>
    </r>
    <r>
      <rPr>
        <sz val="10"/>
        <color theme="1"/>
        <rFont val="Arial"/>
        <family val="2"/>
      </rPr>
      <t>se deberá diligenciar una fila por cada Departamento y/o Municipio.</t>
    </r>
  </si>
  <si>
    <r>
      <rPr>
        <sz val="10"/>
        <rFont val="Helvetica"/>
      </rPr>
      <t>Municipio</t>
    </r>
    <r>
      <rPr>
        <sz val="9"/>
        <rFont val="Helvetica"/>
      </rPr>
      <t xml:space="preserve">
</t>
    </r>
    <r>
      <rPr>
        <sz val="7"/>
        <rFont val="Helvetica"/>
      </rPr>
      <t>(En el cual se ubica la Sede que atenderá los nuevos estudiantes)</t>
    </r>
  </si>
  <si>
    <r>
      <rPr>
        <sz val="10"/>
        <color rgb="FFFF0000"/>
        <rFont val="Arial"/>
        <family val="2"/>
      </rPr>
      <t xml:space="preserve">Seleccionar de la lista desplegable </t>
    </r>
    <r>
      <rPr>
        <sz val="10"/>
        <color theme="1"/>
        <rFont val="Arial"/>
        <family val="2"/>
      </rPr>
      <t xml:space="preserve">el nombre del </t>
    </r>
    <r>
      <rPr>
        <b/>
        <sz val="10"/>
        <rFont val="Arial"/>
        <family val="2"/>
      </rPr>
      <t>Municipio</t>
    </r>
    <r>
      <rPr>
        <sz val="10"/>
        <color theme="1"/>
        <rFont val="Arial"/>
        <family val="2"/>
      </rPr>
      <t xml:space="preserve"> donde se encuentra ubicada la </t>
    </r>
    <r>
      <rPr>
        <sz val="10"/>
        <color rgb="FFFF0000"/>
        <rFont val="Arial"/>
        <family val="2"/>
      </rPr>
      <t xml:space="preserve">Sede que atenderá los nuevos estudiantes </t>
    </r>
    <r>
      <rPr>
        <sz val="10"/>
        <color theme="1"/>
        <rFont val="Arial"/>
        <family val="2"/>
      </rPr>
      <t xml:space="preserve">en modalidad presencial, en caso de ser estudiantes en modalidad virtual indicar el Municipio de la Sede principal de la IES. 
</t>
    </r>
    <r>
      <rPr>
        <u/>
        <sz val="10"/>
        <color rgb="FFFF0000"/>
        <rFont val="Arial"/>
        <family val="2"/>
      </rPr>
      <t xml:space="preserve">
*NOTA:</t>
    </r>
    <r>
      <rPr>
        <b/>
        <sz val="10"/>
        <color rgb="FFFF0000"/>
        <rFont val="Arial"/>
        <family val="2"/>
      </rPr>
      <t xml:space="preserve"> </t>
    </r>
    <r>
      <rPr>
        <sz val="10"/>
        <color theme="1"/>
        <rFont val="Arial"/>
        <family val="2"/>
      </rPr>
      <t xml:space="preserve">En caso de contemplar </t>
    </r>
    <r>
      <rPr>
        <sz val="10"/>
        <color rgb="FFFF0000"/>
        <rFont val="Arial"/>
        <family val="2"/>
      </rPr>
      <t xml:space="preserve">nuevos estudiantes </t>
    </r>
    <r>
      <rPr>
        <sz val="10"/>
        <rFont val="Arial"/>
        <family val="2"/>
      </rPr>
      <t xml:space="preserve">que se atenderán en </t>
    </r>
    <r>
      <rPr>
        <sz val="10"/>
        <color rgb="FFFF0000"/>
        <rFont val="Arial"/>
        <family val="2"/>
      </rPr>
      <t xml:space="preserve">Sedes ubicadas en diferentes Municipios en modalidad presencial </t>
    </r>
    <r>
      <rPr>
        <sz val="10"/>
        <color theme="1"/>
        <rFont val="Arial"/>
        <family val="2"/>
      </rPr>
      <t>se deberá diligenciar una fila por cada Municipio.</t>
    </r>
  </si>
  <si>
    <t>Derechos de Matrícula 2024-1
(Política de Gratuidad)</t>
  </si>
  <si>
    <r>
      <t>Ingresar el valor (expresado en pesos) que corresponde a los</t>
    </r>
    <r>
      <rPr>
        <sz val="10"/>
        <color rgb="FFFF0000"/>
        <rFont val="Arial"/>
        <family val="2"/>
      </rPr>
      <t xml:space="preserve"> recursos que proyecta recibir en el periodo 2024-1 por Derechos de Matrícula (Política de Gratuidad) </t>
    </r>
    <r>
      <rPr>
        <sz val="10"/>
        <rFont val="Arial"/>
        <family val="2"/>
      </rPr>
      <t>acorde al número de nuevos estudiantes por programa que podrían ser beneficiados</t>
    </r>
    <r>
      <rPr>
        <sz val="10"/>
        <color theme="1"/>
        <rFont val="Arial"/>
        <family val="2"/>
      </rPr>
      <t>.</t>
    </r>
  </si>
  <si>
    <t>Derechos de Matrícula 2024-2
(Política de Gratuidad)</t>
  </si>
  <si>
    <r>
      <t>Ingresar el valor (expresado en pesos) que corresponde a los</t>
    </r>
    <r>
      <rPr>
        <sz val="10"/>
        <color rgb="FFFF0000"/>
        <rFont val="Arial"/>
        <family val="2"/>
      </rPr>
      <t xml:space="preserve"> recursos que proyecta recibir en el periodo 2024-2 por Derechos de Matrícula (Política de Gratuidad) </t>
    </r>
    <r>
      <rPr>
        <sz val="10"/>
        <rFont val="Arial"/>
        <family val="2"/>
      </rPr>
      <t>acorde al número de nuevos estudiantes por programa que podrían ser beneficiados</t>
    </r>
    <r>
      <rPr>
        <sz val="10"/>
        <color theme="1"/>
        <rFont val="Arial"/>
        <family val="2"/>
      </rPr>
      <t>.</t>
    </r>
  </si>
  <si>
    <t>Suma de las fuentes de financiación que componen el proyecto</t>
  </si>
  <si>
    <r>
      <t xml:space="preserve">Este campo que se encuentra </t>
    </r>
    <r>
      <rPr>
        <sz val="10"/>
        <color rgb="FFFF0000"/>
        <rFont val="Arial"/>
        <family val="2"/>
      </rPr>
      <t xml:space="preserve">formulado </t>
    </r>
    <r>
      <rPr>
        <sz val="10"/>
        <color theme="1"/>
        <rFont val="Arial"/>
        <family val="2"/>
      </rPr>
      <t xml:space="preserve">con una </t>
    </r>
    <r>
      <rPr>
        <sz val="10"/>
        <color rgb="FFFF0000"/>
        <rFont val="Arial"/>
        <family val="2"/>
      </rPr>
      <t xml:space="preserve">suma. </t>
    </r>
    <r>
      <rPr>
        <sz val="10"/>
        <rFont val="Arial"/>
        <family val="2"/>
      </rPr>
      <t>E</t>
    </r>
    <r>
      <rPr>
        <sz val="10"/>
        <color theme="1"/>
        <rFont val="Arial"/>
        <family val="2"/>
      </rPr>
      <t xml:space="preserve">s el total de los recursos que se proyecta recibir por Derechos de Matrícula (Política de Gratuidad) para </t>
    </r>
    <r>
      <rPr>
        <sz val="10"/>
        <color rgb="FFFF0000"/>
        <rFont val="Arial"/>
        <family val="2"/>
      </rPr>
      <t>cada una de las filas</t>
    </r>
    <r>
      <rPr>
        <sz val="10"/>
        <color theme="1"/>
        <rFont val="Arial"/>
        <family val="2"/>
      </rPr>
      <t xml:space="preserve">.
</t>
    </r>
    <r>
      <rPr>
        <u/>
        <sz val="10"/>
        <color rgb="FFFF0000"/>
        <rFont val="Arial"/>
        <family val="2"/>
      </rPr>
      <t>*NOTA:</t>
    </r>
    <r>
      <rPr>
        <sz val="10"/>
        <color theme="1"/>
        <rFont val="Arial"/>
        <family val="2"/>
      </rPr>
      <t xml:space="preserve"> </t>
    </r>
    <r>
      <rPr>
        <sz val="10"/>
        <color rgb="FFFF0000"/>
        <rFont val="Arial"/>
        <family val="2"/>
      </rPr>
      <t>No</t>
    </r>
    <r>
      <rPr>
        <sz val="10"/>
        <color theme="1"/>
        <rFont val="Arial"/>
        <family val="2"/>
      </rPr>
      <t xml:space="preserve"> es necesario</t>
    </r>
    <r>
      <rPr>
        <sz val="10"/>
        <color rgb="FFFF0000"/>
        <rFont val="Arial"/>
        <family val="2"/>
      </rPr>
      <t xml:space="preserve"> manipular</t>
    </r>
    <r>
      <rPr>
        <sz val="10"/>
        <color theme="1"/>
        <rFont val="Arial"/>
        <family val="2"/>
      </rPr>
      <t xml:space="preserve"> o modificar este campo dado que</t>
    </r>
    <r>
      <rPr>
        <sz val="10"/>
        <color rgb="FFFF0000"/>
        <rFont val="Arial"/>
        <family val="2"/>
      </rPr>
      <t xml:space="preserve"> automáticamente</t>
    </r>
    <r>
      <rPr>
        <sz val="10"/>
        <color theme="1"/>
        <rFont val="Arial"/>
        <family val="2"/>
      </rPr>
      <t xml:space="preserve"> calcula la </t>
    </r>
    <r>
      <rPr>
        <sz val="10"/>
        <color rgb="FFFF0000"/>
        <rFont val="Arial"/>
        <family val="2"/>
      </rPr>
      <t>suma</t>
    </r>
    <r>
      <rPr>
        <sz val="10"/>
        <color theme="1"/>
        <rFont val="Arial"/>
        <family val="2"/>
      </rPr>
      <t xml:space="preserve"> de las columnas diligenciadas previamente.</t>
    </r>
  </si>
  <si>
    <t>OBSERVACIONES Y ASPECTOS RELEVANTES DE LA ESTRATEGIA</t>
  </si>
  <si>
    <r>
      <t xml:space="preserve">En este campo la IES </t>
    </r>
    <r>
      <rPr>
        <sz val="10"/>
        <color rgb="FFFF0000"/>
        <rFont val="Arial"/>
        <family val="2"/>
      </rPr>
      <t xml:space="preserve">describirá </t>
    </r>
    <r>
      <rPr>
        <sz val="10"/>
        <color theme="1"/>
        <rFont val="Arial"/>
        <family val="2"/>
      </rPr>
      <t xml:space="preserve">las observaciones, notas y/o aspectos que considere </t>
    </r>
    <r>
      <rPr>
        <sz val="10"/>
        <color rgb="FFFF0000"/>
        <rFont val="Arial"/>
        <family val="2"/>
      </rPr>
      <t>pertinente</t>
    </r>
    <r>
      <rPr>
        <sz val="10"/>
        <color theme="1"/>
        <rFont val="Arial"/>
        <family val="2"/>
      </rPr>
      <t xml:space="preserve"> incluir para ser tenido en cuenta en el </t>
    </r>
    <r>
      <rPr>
        <sz val="10"/>
        <color rgb="FFFF0000"/>
        <rFont val="Arial"/>
        <family val="2"/>
      </rPr>
      <t>desarrollo</t>
    </r>
    <r>
      <rPr>
        <sz val="10"/>
        <color theme="1"/>
        <rFont val="Arial"/>
        <family val="2"/>
      </rPr>
      <t xml:space="preserve"> del proyecto.</t>
    </r>
  </si>
  <si>
    <r>
      <t xml:space="preserve">Número del Proyecto
</t>
    </r>
    <r>
      <rPr>
        <sz val="7"/>
        <rFont val="Arial"/>
        <family val="2"/>
      </rPr>
      <t>(Secuencia en número)</t>
    </r>
  </si>
  <si>
    <r>
      <t>Consecutivo con el cual se identificará el Proyecto siguiendo la secuencia en</t>
    </r>
    <r>
      <rPr>
        <sz val="10"/>
        <color rgb="FFFF0000"/>
        <rFont val="Arial"/>
        <family val="2"/>
      </rPr>
      <t xml:space="preserve"> número</t>
    </r>
    <r>
      <rPr>
        <sz val="10"/>
        <color theme="1"/>
        <rFont val="Arial"/>
        <family val="2"/>
      </rPr>
      <t xml:space="preserve"> de </t>
    </r>
    <r>
      <rPr>
        <sz val="10"/>
        <color rgb="FFFF0000"/>
        <rFont val="Arial"/>
        <family val="2"/>
      </rPr>
      <t>uno (1) en adelante</t>
    </r>
    <r>
      <rPr>
        <sz val="10"/>
        <color theme="1"/>
        <rFont val="Arial"/>
        <family val="2"/>
      </rPr>
      <t xml:space="preserve">. </t>
    </r>
    <r>
      <rPr>
        <sz val="10"/>
        <color rgb="FFFF0000"/>
        <rFont val="Arial"/>
        <family val="2"/>
      </rPr>
      <t xml:space="preserve">(Ver los ejemplos diligenciados en la pestaña "Registro Proyectos 2024").
</t>
    </r>
    <r>
      <rPr>
        <sz val="10"/>
        <color theme="1"/>
        <rFont val="Arial"/>
        <family val="2"/>
      </rPr>
      <t xml:space="preserve">
</t>
    </r>
    <r>
      <rPr>
        <u/>
        <sz val="10"/>
        <color rgb="FFFF0000"/>
        <rFont val="Arial"/>
        <family val="2"/>
      </rPr>
      <t>*NOTA:</t>
    </r>
    <r>
      <rPr>
        <sz val="10"/>
        <color theme="1"/>
        <rFont val="Arial"/>
        <family val="2"/>
      </rPr>
      <t xml:space="preserve"> Este campo debe ser diligenciado para</t>
    </r>
    <r>
      <rPr>
        <sz val="10"/>
        <color rgb="FFFF0000"/>
        <rFont val="Arial"/>
        <family val="2"/>
      </rPr>
      <t xml:space="preserve"> todos los proyectos</t>
    </r>
    <r>
      <rPr>
        <sz val="10"/>
        <color theme="1"/>
        <rFont val="Arial"/>
        <family val="2"/>
      </rPr>
      <t xml:space="preserve"> con el fin de identificar el consecutivo.</t>
    </r>
  </si>
  <si>
    <t>Nombre del Proyecto</t>
  </si>
  <si>
    <r>
      <t>Realizar una</t>
    </r>
    <r>
      <rPr>
        <sz val="10"/>
        <color rgb="FFFF0000"/>
        <rFont val="Arial"/>
        <family val="2"/>
      </rPr>
      <t xml:space="preserve"> breve</t>
    </r>
    <r>
      <rPr>
        <sz val="10"/>
        <color theme="1"/>
        <rFont val="Arial"/>
        <family val="2"/>
      </rPr>
      <t xml:space="preserve"> descripción del </t>
    </r>
    <r>
      <rPr>
        <sz val="10"/>
        <color rgb="FFFF0000"/>
        <rFont val="Arial"/>
        <family val="2"/>
      </rPr>
      <t>nombre del proyecto</t>
    </r>
    <r>
      <rPr>
        <sz val="10"/>
        <color theme="1"/>
        <rFont val="Arial"/>
        <family val="2"/>
      </rPr>
      <t xml:space="preserve"> formulado que aportará al cumplimiento de las metas de ampliación de cobertura de la IES.</t>
    </r>
  </si>
  <si>
    <t>Alcance o Resultado Esperado del Proyecto</t>
  </si>
  <si>
    <r>
      <t xml:space="preserve">Realizar una descripción general de los </t>
    </r>
    <r>
      <rPr>
        <sz val="10"/>
        <color rgb="FFFF0000"/>
        <rFont val="Arial"/>
        <family val="2"/>
      </rPr>
      <t>resultados esperados</t>
    </r>
    <r>
      <rPr>
        <sz val="10"/>
        <color theme="1"/>
        <rFont val="Arial"/>
        <family val="2"/>
      </rPr>
      <t xml:space="preserve"> del proyecto y de la </t>
    </r>
    <r>
      <rPr>
        <sz val="10"/>
        <color rgb="FFFF0000"/>
        <rFont val="Arial"/>
        <family val="2"/>
      </rPr>
      <t xml:space="preserve">contribución </t>
    </r>
    <r>
      <rPr>
        <sz val="10"/>
        <color theme="1"/>
        <rFont val="Arial"/>
        <family val="2"/>
      </rPr>
      <t xml:space="preserve">que tendrá frente a la </t>
    </r>
    <r>
      <rPr>
        <sz val="10"/>
        <color rgb="FFFF0000"/>
        <rFont val="Arial"/>
        <family val="2"/>
      </rPr>
      <t xml:space="preserve">ampliación integral de cobertura </t>
    </r>
    <r>
      <rPr>
        <sz val="10"/>
        <color theme="1"/>
        <rFont val="Arial"/>
        <family val="2"/>
      </rPr>
      <t>de nuevos estudiantes en primer curso en programas de Pregrado.</t>
    </r>
  </si>
  <si>
    <r>
      <t xml:space="preserve">Línea Estratégica
</t>
    </r>
    <r>
      <rPr>
        <sz val="7"/>
        <rFont val="Arial"/>
        <family val="2"/>
      </rPr>
      <t>(Líneas establecidas)</t>
    </r>
  </si>
  <si>
    <r>
      <rPr>
        <sz val="10"/>
        <color rgb="FFFF0000"/>
        <rFont val="Arial"/>
        <family val="2"/>
      </rPr>
      <t xml:space="preserve">Seleccionar de la lista desplegable </t>
    </r>
    <r>
      <rPr>
        <sz val="10"/>
        <color theme="1"/>
        <rFont val="Arial"/>
        <family val="2"/>
      </rPr>
      <t xml:space="preserve">la </t>
    </r>
    <r>
      <rPr>
        <b/>
        <sz val="10"/>
        <rFont val="Arial"/>
        <family val="2"/>
      </rPr>
      <t xml:space="preserve">Línea Estratégica </t>
    </r>
    <r>
      <rPr>
        <sz val="10"/>
        <rFont val="Arial"/>
        <family val="2"/>
      </rPr>
      <t xml:space="preserve">en la cual se enmarcar el proyecto que contribuye a la ampliación de cobertura </t>
    </r>
    <r>
      <rPr>
        <sz val="10"/>
        <color theme="1"/>
        <rFont val="Arial"/>
        <family val="2"/>
      </rPr>
      <t>de nuevos estudiantes en pregrado primer curso.</t>
    </r>
  </si>
  <si>
    <t>Indicar el objetivo, eje estratégico, pilar o similar del PDI, PEI o política institucional vigentes que atiende el proyecto</t>
  </si>
  <si>
    <r>
      <t xml:space="preserve">Mencionar </t>
    </r>
    <r>
      <rPr>
        <sz val="10"/>
        <color theme="1"/>
        <rFont val="Arial"/>
        <family val="2"/>
      </rPr>
      <t xml:space="preserve"> el objetivo, eje estratégico, pilar o similar del </t>
    </r>
    <r>
      <rPr>
        <sz val="10"/>
        <color rgb="FF000000"/>
        <rFont val="Arial"/>
        <family val="2"/>
      </rPr>
      <t xml:space="preserve">que se encuentran vinculados a su Plan de Desarrollo Institucional (PDI), Plan Estratégico Institucional (PEI) y/o aquellos documentos de planeación institucional vigentes, </t>
    </r>
    <r>
      <rPr>
        <sz val="10"/>
        <color rgb="FFFF0000"/>
        <rFont val="Arial"/>
        <family val="2"/>
      </rPr>
      <t>límite máximo de caracteres incluyendo espacios es de 2.000</t>
    </r>
  </si>
  <si>
    <t>Indique si el proyecto es para llevar oferta a un nuevo lugar de desarrollo</t>
  </si>
  <si>
    <r>
      <t xml:space="preserve">Se deberá indicar </t>
    </r>
    <r>
      <rPr>
        <sz val="10"/>
        <color rgb="FFFF0000"/>
        <rFont val="Arial"/>
        <family val="2"/>
      </rPr>
      <t>(Si o No)</t>
    </r>
    <r>
      <rPr>
        <sz val="10"/>
        <color theme="1"/>
        <rFont val="Arial"/>
        <family val="2"/>
      </rPr>
      <t xml:space="preserve"> el proyecto permitirá llevar oferta académica a un nuevo lugar de desarrollo.</t>
    </r>
  </si>
  <si>
    <r>
      <t xml:space="preserve">Nombre Departamento
</t>
    </r>
    <r>
      <rPr>
        <sz val="8"/>
        <rFont val="Arial"/>
        <family val="2"/>
      </rPr>
      <t>(En el cual se ejecutará el Proyecto)</t>
    </r>
  </si>
  <si>
    <r>
      <t xml:space="preserve">Seleccionar de la lista desplegable el </t>
    </r>
    <r>
      <rPr>
        <sz val="10"/>
        <color rgb="FFFF0000"/>
        <rFont val="Arial"/>
        <family val="2"/>
      </rPr>
      <t xml:space="preserve">Departamento del país </t>
    </r>
    <r>
      <rPr>
        <sz val="10"/>
        <color theme="1"/>
        <rFont val="Arial"/>
        <family val="2"/>
      </rPr>
      <t xml:space="preserve">dónde se desarrollará el proyecto. </t>
    </r>
  </si>
  <si>
    <r>
      <t xml:space="preserve">Nombre Municipio
</t>
    </r>
    <r>
      <rPr>
        <sz val="8"/>
        <rFont val="Arial"/>
        <family val="2"/>
      </rPr>
      <t>(En el cual se ejecutará el Proyecto)</t>
    </r>
  </si>
  <si>
    <r>
      <t xml:space="preserve">Seleccionar de la lista desplegable el </t>
    </r>
    <r>
      <rPr>
        <sz val="10"/>
        <color rgb="FFFF0000"/>
        <rFont val="Arial"/>
        <family val="2"/>
      </rPr>
      <t>Municipio</t>
    </r>
    <r>
      <rPr>
        <sz val="10"/>
        <color theme="1"/>
        <rFont val="Arial"/>
        <family val="2"/>
      </rPr>
      <t xml:space="preserve"> </t>
    </r>
    <r>
      <rPr>
        <sz val="10"/>
        <color rgb="FFFF0000"/>
        <rFont val="Arial"/>
        <family val="2"/>
      </rPr>
      <t xml:space="preserve">del departamento </t>
    </r>
    <r>
      <rPr>
        <sz val="10"/>
        <color theme="1"/>
        <rFont val="Arial"/>
        <family val="2"/>
      </rPr>
      <t>dónde se desarrollará el proyecto.</t>
    </r>
  </si>
  <si>
    <r>
      <t xml:space="preserve">Fecha Inicio del Proyecto
</t>
    </r>
    <r>
      <rPr>
        <sz val="8"/>
        <rFont val="Arial"/>
        <family val="2"/>
      </rPr>
      <t>(DD/MM/AAAA)</t>
    </r>
  </si>
  <si>
    <r>
      <t xml:space="preserve">Es la fecha en la que se da </t>
    </r>
    <r>
      <rPr>
        <u/>
        <sz val="10"/>
        <color rgb="FFFF0000"/>
        <rFont val="Arial"/>
        <family val="2"/>
      </rPr>
      <t xml:space="preserve">inicio </t>
    </r>
    <r>
      <rPr>
        <sz val="10"/>
        <color theme="1"/>
        <rFont val="Arial"/>
        <family val="2"/>
      </rPr>
      <t xml:space="preserve">al proyecto. El formato de la fecha para diligenciar es: </t>
    </r>
    <r>
      <rPr>
        <sz val="10"/>
        <color rgb="FFFF0000"/>
        <rFont val="Arial"/>
        <family val="2"/>
      </rPr>
      <t>DIA/MES/AÑO</t>
    </r>
    <r>
      <rPr>
        <sz val="10"/>
        <color theme="1"/>
        <rFont val="Arial"/>
        <family val="2"/>
      </rPr>
      <t xml:space="preserve">. </t>
    </r>
    <r>
      <rPr>
        <sz val="10"/>
        <color rgb="FFFF0000"/>
        <rFont val="Arial"/>
        <family val="2"/>
      </rPr>
      <t>(Ver los ejemplos diligenciados en la pestaña "Registro Proyectos 2024").</t>
    </r>
  </si>
  <si>
    <r>
      <t xml:space="preserve">Fecha de Finalización del Proyecto
</t>
    </r>
    <r>
      <rPr>
        <sz val="8"/>
        <rFont val="Arial"/>
        <family val="2"/>
      </rPr>
      <t>(DD/MM/AAAA)</t>
    </r>
  </si>
  <si>
    <r>
      <t xml:space="preserve">Es la fecha en la que </t>
    </r>
    <r>
      <rPr>
        <u/>
        <sz val="10"/>
        <color rgb="FFFF0000"/>
        <rFont val="Arial"/>
        <family val="2"/>
      </rPr>
      <t>finaliza</t>
    </r>
    <r>
      <rPr>
        <sz val="10"/>
        <color rgb="FFFF0000"/>
        <rFont val="Arial"/>
        <family val="2"/>
      </rPr>
      <t xml:space="preserve"> </t>
    </r>
    <r>
      <rPr>
        <sz val="10"/>
        <color theme="1"/>
        <rFont val="Arial"/>
        <family val="2"/>
      </rPr>
      <t xml:space="preserve">al proyecto. El formato de la fecha para diligenciar es: </t>
    </r>
    <r>
      <rPr>
        <sz val="10"/>
        <color rgb="FFFF0000"/>
        <rFont val="Arial"/>
        <family val="2"/>
      </rPr>
      <t>DIA/MES/AÑO</t>
    </r>
    <r>
      <rPr>
        <sz val="10"/>
        <color theme="1"/>
        <rFont val="Arial"/>
        <family val="2"/>
      </rPr>
      <t xml:space="preserve">. </t>
    </r>
    <r>
      <rPr>
        <sz val="10"/>
        <color rgb="FFFF0000"/>
        <rFont val="Arial"/>
        <family val="2"/>
      </rPr>
      <t>(Ver los ejemplos diligenciados en la pestaña "Registro Proyectos 2024").</t>
    </r>
  </si>
  <si>
    <r>
      <t xml:space="preserve">Recursos Aumento Base Presupuestal 2024
</t>
    </r>
    <r>
      <rPr>
        <sz val="8"/>
        <rFont val="Helvetica"/>
      </rPr>
      <t>(Recursos asignados para la vigencia 2024)</t>
    </r>
  </si>
  <si>
    <r>
      <t xml:space="preserve">Registre el valor (expresado en pesos) que corresponde a los recursos adicionales de aumento a la base presupuestal asignados por el MEN para la vigencia 2024 en el marco del </t>
    </r>
    <r>
      <rPr>
        <sz val="10"/>
        <color rgb="FFFF0000"/>
        <rFont val="Arial"/>
        <family val="2"/>
      </rPr>
      <t>PIC 2024</t>
    </r>
    <r>
      <rPr>
        <sz val="10"/>
        <color theme="1"/>
        <rFont val="Arial"/>
        <family val="2"/>
      </rPr>
      <t xml:space="preserve">. La IES relacionará </t>
    </r>
    <r>
      <rPr>
        <sz val="10"/>
        <color rgb="FFFF0000"/>
        <rFont val="Arial"/>
        <family val="2"/>
      </rPr>
      <t xml:space="preserve">en cada proyecto </t>
    </r>
    <r>
      <rPr>
        <sz val="10"/>
        <color theme="1"/>
        <rFont val="Arial"/>
        <family val="2"/>
      </rPr>
      <t xml:space="preserve">el valor que decidió </t>
    </r>
    <r>
      <rPr>
        <sz val="10"/>
        <color rgb="FFFF0000"/>
        <rFont val="Arial"/>
        <family val="2"/>
      </rPr>
      <t>distribuir</t>
    </r>
    <r>
      <rPr>
        <sz val="10"/>
        <color theme="1"/>
        <rFont val="Arial"/>
        <family val="2"/>
      </rPr>
      <t xml:space="preserve"> hasta </t>
    </r>
    <r>
      <rPr>
        <sz val="10"/>
        <color rgb="FFFF0000"/>
        <rFont val="Arial"/>
        <family val="2"/>
      </rPr>
      <t>completar la suma del valor total</t>
    </r>
    <r>
      <rPr>
        <sz val="10"/>
        <color theme="1"/>
        <rFont val="Arial"/>
        <family val="2"/>
      </rPr>
      <t xml:space="preserve"> que se asignó para </t>
    </r>
    <r>
      <rPr>
        <sz val="10"/>
        <color rgb="FFFF0000"/>
        <rFont val="Arial"/>
        <family val="2"/>
      </rPr>
      <t>esta fuente</t>
    </r>
    <r>
      <rPr>
        <sz val="10"/>
        <color theme="1"/>
        <rFont val="Arial"/>
        <family val="2"/>
      </rPr>
      <t xml:space="preserve"> de financiación.</t>
    </r>
  </si>
  <si>
    <t>Recursos Indexación Aumento Base Presupuestal 2023-2
(Indexación Recursos asignados para la Vigencia 2023-2)</t>
  </si>
  <si>
    <r>
      <t>Registre el valor (expresado en pesos) que corresponde al valor de los</t>
    </r>
    <r>
      <rPr>
        <sz val="10"/>
        <color rgb="FFFF0000"/>
        <rFont val="Arial"/>
        <family val="2"/>
      </rPr>
      <t xml:space="preserve"> recursos girados por PIC 2023-2</t>
    </r>
    <r>
      <rPr>
        <sz val="10"/>
        <color theme="1"/>
        <rFont val="Arial"/>
        <family val="2"/>
      </rPr>
      <t xml:space="preserve"> y su indexación con un</t>
    </r>
    <r>
      <rPr>
        <sz val="10"/>
        <color rgb="FFFF0000"/>
        <rFont val="Arial"/>
        <family val="2"/>
      </rPr>
      <t xml:space="preserve"> IPC del 9,28%.</t>
    </r>
    <r>
      <rPr>
        <sz val="10"/>
        <color theme="1"/>
        <rFont val="Arial"/>
        <family val="2"/>
      </rPr>
      <t xml:space="preserve">
Ejemplo: si los Recursos de Aumento a la Base Presupuestal asignados para la vigencia 2023-2 corresponden a $1,000,000, el valor que se espera sume esta columna es de $1,000,000 x 1,0928 = $1,092,800.</t>
    </r>
  </si>
  <si>
    <t>Derechos de Matrícula 2024-1 y/o 2024-2
(Política de Gratuidad)</t>
  </si>
  <si>
    <r>
      <t xml:space="preserve">Registre el valor (expresado en pesos) de </t>
    </r>
    <r>
      <rPr>
        <sz val="10"/>
        <color rgb="FFFF0000"/>
        <rFont val="Arial"/>
        <family val="2"/>
      </rPr>
      <t>matrícula neta de los nuevos estudiantes.</t>
    </r>
    <r>
      <rPr>
        <sz val="10"/>
        <color theme="1"/>
        <rFont val="Arial"/>
        <family val="2"/>
      </rPr>
      <t xml:space="preserve"> La IES relacionará este valor de matrícula neta en cada fila del formato de acuerdo con el Número Total de Nuevos Estudiantes en Pregrado Primer Curso para la vigencia 2024. Este valor podrá financiarse desde el Gobierno Nacional a través de la Política de Gratuidad si el estudiante cumple con los requisitos para ser beneficiario de la política.</t>
    </r>
  </si>
  <si>
    <t>Recursos propios de la Institución</t>
  </si>
  <si>
    <r>
      <t>Registre el</t>
    </r>
    <r>
      <rPr>
        <sz val="10"/>
        <color rgb="FFFF0000"/>
        <rFont val="Arial"/>
        <family val="2"/>
      </rPr>
      <t xml:space="preserve"> </t>
    </r>
    <r>
      <rPr>
        <sz val="10"/>
        <rFont val="Arial"/>
        <family val="2"/>
      </rPr>
      <t xml:space="preserve">valor </t>
    </r>
    <r>
      <rPr>
        <sz val="10"/>
        <color theme="1"/>
        <rFont val="Arial"/>
        <family val="2"/>
      </rPr>
      <t>(expresado en pesos) que corresponde a los</t>
    </r>
    <r>
      <rPr>
        <sz val="10"/>
        <color rgb="FFFF0000"/>
        <rFont val="Arial"/>
        <family val="2"/>
      </rPr>
      <t xml:space="preserve"> "Recursos Propios" </t>
    </r>
    <r>
      <rPr>
        <sz val="10"/>
        <color theme="1"/>
        <rFont val="Arial"/>
        <family val="2"/>
      </rPr>
      <t>de la Institución y que se utilizarán para financiar el proyecto.</t>
    </r>
  </si>
  <si>
    <r>
      <rPr>
        <sz val="10"/>
        <rFont val="Helvetica"/>
      </rPr>
      <t>Otras fuentes</t>
    </r>
    <r>
      <rPr>
        <sz val="9"/>
        <rFont val="Helvetica"/>
      </rPr>
      <t xml:space="preserve">
</t>
    </r>
    <r>
      <rPr>
        <sz val="7"/>
        <rFont val="Helvetica"/>
      </rPr>
      <t>(Identificar cuáles son y describirlo en el campo de "observaciones y aspectos relevantes del proyecto")</t>
    </r>
  </si>
  <si>
    <r>
      <t xml:space="preserve">Registre el valor (expresado en pesos) que corresponde a los </t>
    </r>
    <r>
      <rPr>
        <sz val="10"/>
        <color rgb="FFFF0000"/>
        <rFont val="Arial"/>
        <family val="2"/>
      </rPr>
      <t xml:space="preserve">"Otros" </t>
    </r>
    <r>
      <rPr>
        <sz val="10"/>
        <color theme="1"/>
        <rFont val="Arial"/>
        <family val="2"/>
      </rPr>
      <t xml:space="preserve">recursos y que se utilizarán para financiar el proyecto. Se deberá </t>
    </r>
    <r>
      <rPr>
        <sz val="10"/>
        <color rgb="FFFF0000"/>
        <rFont val="Arial"/>
        <family val="2"/>
      </rPr>
      <t>especificar</t>
    </r>
    <r>
      <rPr>
        <sz val="10"/>
        <color theme="1"/>
        <rFont val="Arial"/>
        <family val="2"/>
      </rPr>
      <t xml:space="preserve"> en la columna de</t>
    </r>
    <r>
      <rPr>
        <sz val="10"/>
        <color rgb="FFFF0000"/>
        <rFont val="Arial"/>
        <family val="2"/>
      </rPr>
      <t xml:space="preserve"> "OBSERVACIONES Y ASPECTOS RELEVANTES DEL PROYECTO" (Columna S</t>
    </r>
    <r>
      <rPr>
        <b/>
        <sz val="10"/>
        <color rgb="FFFF0000"/>
        <rFont val="Arial"/>
        <family val="2"/>
      </rPr>
      <t xml:space="preserve">- </t>
    </r>
    <r>
      <rPr>
        <sz val="10"/>
        <color rgb="FFFF0000"/>
        <rFont val="Arial"/>
        <family val="2"/>
      </rPr>
      <t>Pestaña "Registro Proyectos 2024")</t>
    </r>
    <r>
      <rPr>
        <sz val="10"/>
        <color theme="1"/>
        <rFont val="Arial"/>
        <family val="2"/>
      </rPr>
      <t xml:space="preserve"> cuál es el </t>
    </r>
    <r>
      <rPr>
        <sz val="10"/>
        <color rgb="FFFF0000"/>
        <rFont val="Arial"/>
        <family val="2"/>
      </rPr>
      <t>nombre de esta fuente</t>
    </r>
    <r>
      <rPr>
        <sz val="10"/>
        <color theme="1"/>
        <rFont val="Arial"/>
        <family val="2"/>
      </rPr>
      <t xml:space="preserve"> de financiación que difiere a las listadas en este formato.</t>
    </r>
  </si>
  <si>
    <r>
      <t xml:space="preserve">Este campo que se encuentra </t>
    </r>
    <r>
      <rPr>
        <sz val="10"/>
        <color rgb="FFFF0000"/>
        <rFont val="Arial"/>
        <family val="2"/>
      </rPr>
      <t xml:space="preserve">formulado </t>
    </r>
    <r>
      <rPr>
        <sz val="10"/>
        <color theme="1"/>
        <rFont val="Arial"/>
        <family val="2"/>
      </rPr>
      <t xml:space="preserve">con una </t>
    </r>
    <r>
      <rPr>
        <sz val="10"/>
        <color rgb="FFFF0000"/>
        <rFont val="Arial"/>
        <family val="2"/>
      </rPr>
      <t xml:space="preserve">suma. </t>
    </r>
    <r>
      <rPr>
        <sz val="10"/>
        <rFont val="Arial"/>
        <family val="2"/>
      </rPr>
      <t>E</t>
    </r>
    <r>
      <rPr>
        <sz val="10"/>
        <color theme="1"/>
        <rFont val="Arial"/>
        <family val="2"/>
      </rPr>
      <t xml:space="preserve">s la consolidación de las fuentes de financiación reportadas para </t>
    </r>
    <r>
      <rPr>
        <sz val="10"/>
        <color rgb="FFFF0000"/>
        <rFont val="Arial"/>
        <family val="2"/>
      </rPr>
      <t>cada una de las filas de los proyectos</t>
    </r>
    <r>
      <rPr>
        <sz val="10"/>
        <color theme="1"/>
        <rFont val="Arial"/>
        <family val="2"/>
      </rPr>
      <t xml:space="preserve">.
</t>
    </r>
    <r>
      <rPr>
        <u/>
        <sz val="10"/>
        <color rgb="FFFF0000"/>
        <rFont val="Arial"/>
        <family val="2"/>
      </rPr>
      <t>*NOTA:</t>
    </r>
    <r>
      <rPr>
        <sz val="10"/>
        <color theme="1"/>
        <rFont val="Arial"/>
        <family val="2"/>
      </rPr>
      <t xml:space="preserve"> </t>
    </r>
    <r>
      <rPr>
        <sz val="10"/>
        <color rgb="FFFF0000"/>
        <rFont val="Arial"/>
        <family val="2"/>
      </rPr>
      <t>No</t>
    </r>
    <r>
      <rPr>
        <sz val="10"/>
        <color theme="1"/>
        <rFont val="Arial"/>
        <family val="2"/>
      </rPr>
      <t xml:space="preserve"> es necesario</t>
    </r>
    <r>
      <rPr>
        <sz val="10"/>
        <color rgb="FFFF0000"/>
        <rFont val="Arial"/>
        <family val="2"/>
      </rPr>
      <t xml:space="preserve"> manipular</t>
    </r>
    <r>
      <rPr>
        <sz val="10"/>
        <color theme="1"/>
        <rFont val="Arial"/>
        <family val="2"/>
      </rPr>
      <t xml:space="preserve"> o modificar este campo dado que</t>
    </r>
    <r>
      <rPr>
        <sz val="10"/>
        <color rgb="FFFF0000"/>
        <rFont val="Arial"/>
        <family val="2"/>
      </rPr>
      <t xml:space="preserve"> automáticamente</t>
    </r>
    <r>
      <rPr>
        <sz val="10"/>
        <color theme="1"/>
        <rFont val="Arial"/>
        <family val="2"/>
      </rPr>
      <t xml:space="preserve"> calcula la </t>
    </r>
    <r>
      <rPr>
        <sz val="10"/>
        <color rgb="FFFF0000"/>
        <rFont val="Arial"/>
        <family val="2"/>
      </rPr>
      <t>suma</t>
    </r>
    <r>
      <rPr>
        <sz val="10"/>
        <color theme="1"/>
        <rFont val="Arial"/>
        <family val="2"/>
      </rPr>
      <t xml:space="preserve"> de las columnas diligenciadas previamente.</t>
    </r>
  </si>
  <si>
    <t>Riesgos del Proyecto</t>
  </si>
  <si>
    <r>
      <t xml:space="preserve">Establecer los </t>
    </r>
    <r>
      <rPr>
        <sz val="10"/>
        <color rgb="FFFF0000"/>
        <rFont val="Arial"/>
        <family val="2"/>
      </rPr>
      <t>supuestos</t>
    </r>
    <r>
      <rPr>
        <sz val="10"/>
        <color theme="1"/>
        <rFont val="Arial"/>
        <family val="2"/>
      </rPr>
      <t xml:space="preserve"> o las </t>
    </r>
    <r>
      <rPr>
        <sz val="10"/>
        <color rgb="FFFF0000"/>
        <rFont val="Arial"/>
        <family val="2"/>
      </rPr>
      <t>problemáticas</t>
    </r>
    <r>
      <rPr>
        <sz val="10"/>
        <color theme="1"/>
        <rFont val="Arial"/>
        <family val="2"/>
      </rPr>
      <t xml:space="preserve"> que pueden</t>
    </r>
    <r>
      <rPr>
        <sz val="10"/>
        <color rgb="FFFF0000"/>
        <rFont val="Arial"/>
        <family val="2"/>
      </rPr>
      <t xml:space="preserve"> afectar</t>
    </r>
    <r>
      <rPr>
        <sz val="10"/>
        <color theme="1"/>
        <rFont val="Arial"/>
        <family val="2"/>
      </rPr>
      <t xml:space="preserve"> la </t>
    </r>
    <r>
      <rPr>
        <sz val="10"/>
        <color rgb="FFFF0000"/>
        <rFont val="Arial"/>
        <family val="2"/>
      </rPr>
      <t>ejecución</t>
    </r>
    <r>
      <rPr>
        <sz val="10"/>
        <color theme="1"/>
        <rFont val="Arial"/>
        <family val="2"/>
      </rPr>
      <t xml:space="preserve"> del proyecto.</t>
    </r>
  </si>
  <si>
    <t>OBSERVACIONES Y ASPECTOS RELEVANTES DEL PROYECTO</t>
  </si>
  <si>
    <r>
      <rPr>
        <b/>
        <sz val="14"/>
        <color rgb="FFB43636"/>
        <rFont val="Helvetica"/>
      </rPr>
      <t xml:space="preserve">Anexo. Formulación Plan Integral de Cobertura 2024
</t>
    </r>
    <r>
      <rPr>
        <sz val="11"/>
        <color rgb="FFB43636"/>
        <rFont val="Helvetica"/>
      </rPr>
      <t>Listado de programas académicos que atenderán la ampliación de cobertura de la IES a partir de los recursos adicionales asignados y girados por el MEN</t>
    </r>
  </si>
  <si>
    <t>CÓDIGO SNIES:</t>
  </si>
  <si>
    <t>NOMBRE IES:</t>
  </si>
  <si>
    <t>Universidad de Antioquia</t>
  </si>
  <si>
    <t>RELACIÓN E IDENTIFICACION DE LOS PROGRAMAS ACADÉMICOS QUE CONFORMAN EL PIC 2024</t>
  </si>
  <si>
    <r>
      <t xml:space="preserve">Número
</t>
    </r>
    <r>
      <rPr>
        <sz val="7"/>
        <color theme="0"/>
        <rFont val="Helvetica"/>
      </rPr>
      <t>(Secuencia en número)</t>
    </r>
  </si>
  <si>
    <r>
      <t xml:space="preserve">Código SNIES del Programa </t>
    </r>
    <r>
      <rPr>
        <b/>
        <sz val="9"/>
        <color theme="7"/>
        <rFont val="Helvetica"/>
      </rPr>
      <t>(Si Aplica)</t>
    </r>
  </si>
  <si>
    <r>
      <t xml:space="preserve">Meta rezagada 2023-2 </t>
    </r>
    <r>
      <rPr>
        <b/>
        <sz val="9"/>
        <color theme="7"/>
        <rFont val="Helvetica"/>
      </rPr>
      <t>(Únicamente Ampliación de Cobertura con Recursos 2023-2)</t>
    </r>
  </si>
  <si>
    <r>
      <t xml:space="preserve">Número de Nuevos Estudiantes en Pregrado para el Primer Curso 2024-1  </t>
    </r>
    <r>
      <rPr>
        <b/>
        <sz val="9"/>
        <color rgb="FFFFC000"/>
        <rFont val="Helvetica"/>
      </rPr>
      <t>(Únicamente Ampliación de Cobertura con Recursos 2023-2)</t>
    </r>
  </si>
  <si>
    <r>
      <t xml:space="preserve">Número de Nuevos Estudiantes en Pregrado Primer Curso 2024-1
</t>
    </r>
    <r>
      <rPr>
        <b/>
        <sz val="9"/>
        <color rgb="FFFFC000"/>
        <rFont val="Helvetica"/>
      </rPr>
      <t xml:space="preserve">(Únicamente Ampliación de Cobertura con Recursos 2024) </t>
    </r>
  </si>
  <si>
    <r>
      <t xml:space="preserve">Número de Nuevos Estudiantes en Pregrado Primer Curso 2024-2
</t>
    </r>
    <r>
      <rPr>
        <b/>
        <sz val="9"/>
        <color rgb="FFFFC000"/>
        <rFont val="Helvetica"/>
      </rPr>
      <t>(Únicamente Ampliación de Cobertura con Recursos 2024)</t>
    </r>
  </si>
  <si>
    <r>
      <t xml:space="preserve">Modalidad
</t>
    </r>
    <r>
      <rPr>
        <sz val="8"/>
        <color theme="0"/>
        <rFont val="Helvetica"/>
      </rPr>
      <t>(En la que se atenderán los nuevos estudiantes)</t>
    </r>
  </si>
  <si>
    <r>
      <t xml:space="preserve">Departamento 
</t>
    </r>
    <r>
      <rPr>
        <sz val="8"/>
        <color theme="0"/>
        <rFont val="Helvetica"/>
      </rPr>
      <t>(En el cual se ubica la Sede que atenderá los nuevos estudiantes)</t>
    </r>
  </si>
  <si>
    <r>
      <t xml:space="preserve">Municipio
</t>
    </r>
    <r>
      <rPr>
        <sz val="8"/>
        <color theme="0"/>
        <rFont val="Helvetica"/>
      </rPr>
      <t>(En el cual se ubica la Sede que atenderá los nuevos estudiantes)</t>
    </r>
  </si>
  <si>
    <r>
      <t xml:space="preserve">Derechos de Matrícula 2024 - 1
</t>
    </r>
    <r>
      <rPr>
        <sz val="8"/>
        <color theme="0"/>
        <rFont val="Helvetica"/>
      </rPr>
      <t>(Política de Gratuidad)</t>
    </r>
  </si>
  <si>
    <r>
      <t xml:space="preserve">Derechos de Matrícula 2024 - 2
</t>
    </r>
    <r>
      <rPr>
        <sz val="8"/>
        <color theme="0"/>
        <rFont val="Helvetica"/>
      </rPr>
      <t>(Política de Gratuidad)</t>
    </r>
  </si>
  <si>
    <r>
      <t xml:space="preserve">Suma recursos Derechos de Matrícula
</t>
    </r>
    <r>
      <rPr>
        <sz val="8"/>
        <color theme="0"/>
        <rFont val="Helvetica"/>
      </rPr>
      <t>(Política de Gratuidad)</t>
    </r>
  </si>
  <si>
    <t>Tecnología Química</t>
  </si>
  <si>
    <t>Tecnológico</t>
  </si>
  <si>
    <t>Matemáticas y ciencias naturales</t>
  </si>
  <si>
    <t>Presencial</t>
  </si>
  <si>
    <t>Antioquia</t>
  </si>
  <si>
    <t>Medellin</t>
  </si>
  <si>
    <t>La Universidad de Antioquia proyecta ampliar la cobertura en programas de pregrado, logrando una ampliación total de 1.720 estudiantes matriculados en primer curso respecto a lo alcanzado durante el año 2023. Esta proyección contempla un incremento de 197 estudiantes para el semestre 2024-1 y de 1.523 para el semestre 2024-2.
Se proyecta que dicha ampliación ocurra aún cuando en algunos programas el número de estudiantes matriculados en primer curso disminuya; escenario asociado a la naturaleza dinámica de la oferta de cupos y programas de la Institución, que puede variar semestre a semestre.
Para verificar el cumplimiento de la meta establecida en el semestre 2024-1, es importante considerar la situación particular ocurrida en el semestre 2022-2, donde sólo se matricularon 1.901 estudiantes, debido a que no todas las Unidades Académicas realizaron matricula, lo cual, repercutió en un aumento atípico de la matrícula del semestre 2023-1, que alcanzó 5.989 matriculados. Por tal motivo, se sugiere considerar el promedio de los matriculados en estos dos semestres, que corresponde a 3.795 estudiantes, como base para el cálculo del aumento de cobertura real del semestre 2024-1</t>
  </si>
  <si>
    <t>Tecnología en Regencia de Farmacia</t>
  </si>
  <si>
    <t>Economía, administración, contaduría y afines</t>
  </si>
  <si>
    <t xml:space="preserve">Medicina Veterinaria </t>
  </si>
  <si>
    <t>Universitario</t>
  </si>
  <si>
    <t>Agronomía, veterinaria y afines</t>
  </si>
  <si>
    <t>Zootecnia</t>
  </si>
  <si>
    <t>Artes Plásticas</t>
  </si>
  <si>
    <t>Bellas artes</t>
  </si>
  <si>
    <t>Música – Canto</t>
  </si>
  <si>
    <t>Licenciatura en Educación Especial</t>
  </si>
  <si>
    <t>Ciencias de la educación</t>
  </si>
  <si>
    <t>Andes</t>
  </si>
  <si>
    <t>Licenciatura en Educación Física</t>
  </si>
  <si>
    <t>Puerto Berrio</t>
  </si>
  <si>
    <t>Santa fe</t>
  </si>
  <si>
    <t xml:space="preserve">Licenciatura en Educación Física  </t>
  </si>
  <si>
    <t>Carepa</t>
  </si>
  <si>
    <t>Carmen</t>
  </si>
  <si>
    <t>Caucasia</t>
  </si>
  <si>
    <t>Segovia</t>
  </si>
  <si>
    <t>Sonson</t>
  </si>
  <si>
    <t>Yarumal</t>
  </si>
  <si>
    <t>Licenciatura en Filosofía</t>
  </si>
  <si>
    <t>Microbiología y Bioanálisis</t>
  </si>
  <si>
    <t>Ciencias de la salud</t>
  </si>
  <si>
    <t>Enfermería *</t>
  </si>
  <si>
    <t>Medicina</t>
  </si>
  <si>
    <t>Nutrición y Dietética</t>
  </si>
  <si>
    <t xml:space="preserve">Odontología </t>
  </si>
  <si>
    <t>Antropología</t>
  </si>
  <si>
    <t>Ciencias sociales y humanas</t>
  </si>
  <si>
    <t>Bibliotecología</t>
  </si>
  <si>
    <t>Psicología</t>
  </si>
  <si>
    <t>Trabajo Social</t>
  </si>
  <si>
    <t>Sociología</t>
  </si>
  <si>
    <t>Derecho</t>
  </si>
  <si>
    <t>Economía</t>
  </si>
  <si>
    <t xml:space="preserve">Administración de Empresas </t>
  </si>
  <si>
    <t>Contaduría Pública</t>
  </si>
  <si>
    <t>Filosofía</t>
  </si>
  <si>
    <t>Historia</t>
  </si>
  <si>
    <t>Ingeniería de Sistemas</t>
  </si>
  <si>
    <t>Ingeniería, arquitectura, urbanismo y afines</t>
  </si>
  <si>
    <t>Ingeniería Eléctrica</t>
  </si>
  <si>
    <t>Ingeniería Electrónica</t>
  </si>
  <si>
    <t>Ingeniería Industrial</t>
  </si>
  <si>
    <t>Ingeniería Mecánica</t>
  </si>
  <si>
    <t>Ingeniería Química</t>
  </si>
  <si>
    <t>Ingeniería Sanitaria</t>
  </si>
  <si>
    <t xml:space="preserve">Ingeniería Sanitaria  </t>
  </si>
  <si>
    <t>Apartado</t>
  </si>
  <si>
    <t>Biología</t>
  </si>
  <si>
    <t>Física</t>
  </si>
  <si>
    <t>Matemáticas</t>
  </si>
  <si>
    <t>Química</t>
  </si>
  <si>
    <t>Química Farmacéutica</t>
  </si>
  <si>
    <t>Instrumentación Quirúrgica</t>
  </si>
  <si>
    <t>Gerencia en Sistemas de Información en Salud</t>
  </si>
  <si>
    <t>Ingeniería de Materiales</t>
  </si>
  <si>
    <t xml:space="preserve">Periodismo </t>
  </si>
  <si>
    <t>Ingeniería de Alimentos</t>
  </si>
  <si>
    <t>Bioingeniería</t>
  </si>
  <si>
    <t>Traducción Inglés-Francés-Español</t>
  </si>
  <si>
    <t xml:space="preserve">Tecnología en Regencia de Farmacia </t>
  </si>
  <si>
    <t>Ecología de Zonas Costeras</t>
  </si>
  <si>
    <t>Turbo</t>
  </si>
  <si>
    <t>Ciencia Política</t>
  </si>
  <si>
    <t xml:space="preserve">Comunicaciones </t>
  </si>
  <si>
    <t>Microbiología Industrial y Ambiental</t>
  </si>
  <si>
    <t>Ingeniería Civil</t>
  </si>
  <si>
    <t xml:space="preserve">Ingeniería Agropecuaria </t>
  </si>
  <si>
    <t>Comunicación Audiovisual y Multimedial</t>
  </si>
  <si>
    <t>Ingeniería Ambiental</t>
  </si>
  <si>
    <t>Ingeniería de Telecomunicaciones</t>
  </si>
  <si>
    <t>Virtual</t>
  </si>
  <si>
    <t>Ingeniería de Telecomunicaciones – Virtual</t>
  </si>
  <si>
    <t>Virtual - Medellin</t>
  </si>
  <si>
    <t>Virtual - regiones</t>
  </si>
  <si>
    <t xml:space="preserve">Ingeniería Industrial - Virtual </t>
  </si>
  <si>
    <t xml:space="preserve">Ingeniería Industrial – Virtual </t>
  </si>
  <si>
    <t>Gestión Cultural</t>
  </si>
  <si>
    <t>Ingeniería de Sistemas – Virtual</t>
  </si>
  <si>
    <t>Ingeniería de Sistemas- Virtual</t>
  </si>
  <si>
    <t>Entrenamiento Deportivo</t>
  </si>
  <si>
    <t xml:space="preserve">Astronomía </t>
  </si>
  <si>
    <t>Tecnología en Administración de Servicios de Salud</t>
  </si>
  <si>
    <t>Arte Dramático</t>
  </si>
  <si>
    <t>Ingeniería Agropecuaria</t>
  </si>
  <si>
    <t xml:space="preserve">Ingeniería Ambiental – Virtual </t>
  </si>
  <si>
    <t>Ingeniería de Ambiental – Virtual</t>
  </si>
  <si>
    <t xml:space="preserve">Ingeniería de Alimentos </t>
  </si>
  <si>
    <t>Licenciatura en Pedagogía de la Madre Tierra</t>
  </si>
  <si>
    <t>Oceanografía</t>
  </si>
  <si>
    <t>Ingeniería Oceanográfica</t>
  </si>
  <si>
    <t xml:space="preserve">Estadística </t>
  </si>
  <si>
    <t>Gestión en Ecología y Turismo</t>
  </si>
  <si>
    <t>Comunicación Social – Periodismo</t>
  </si>
  <si>
    <t>Licenciatura en Música</t>
  </si>
  <si>
    <t xml:space="preserve">Licenciatura en Música </t>
  </si>
  <si>
    <t>Archivística</t>
  </si>
  <si>
    <t>Amalfi</t>
  </si>
  <si>
    <t xml:space="preserve">Gestión en Ecología y Turismo  </t>
  </si>
  <si>
    <t>Ingeniería Agroindustrial</t>
  </si>
  <si>
    <t>Ingeniería Bioquímica</t>
  </si>
  <si>
    <t>Música</t>
  </si>
  <si>
    <t xml:space="preserve">Desarrollo Territorial </t>
  </si>
  <si>
    <t>Desarrollo Territorial</t>
  </si>
  <si>
    <t>Ingeniería Urbana</t>
  </si>
  <si>
    <t>Técnico Profesional en Atención Prehospitalaria</t>
  </si>
  <si>
    <t>Formación técnica profesional</t>
  </si>
  <si>
    <t xml:space="preserve">Pedagogía </t>
  </si>
  <si>
    <t>Ingeniería Aeroespacial</t>
  </si>
  <si>
    <t>Ciencias Culinarias</t>
  </si>
  <si>
    <t>Ingeniería Energética</t>
  </si>
  <si>
    <t>Filología Hispánica</t>
  </si>
  <si>
    <t>Administración en Salud</t>
  </si>
  <si>
    <t>Licenciatura en Literatura y Lengua Castellana</t>
  </si>
  <si>
    <t>Licenciatura en Ciencias Sociales</t>
  </si>
  <si>
    <t xml:space="preserve">Licenciatura en Educación Básica Primaria </t>
  </si>
  <si>
    <t>A distancia</t>
  </si>
  <si>
    <t>Licenciatura en Ciencias Naturales</t>
  </si>
  <si>
    <t xml:space="preserve">Licenciatura en Ciencias Naturales </t>
  </si>
  <si>
    <t>Licenciatura en Física</t>
  </si>
  <si>
    <t xml:space="preserve">Licenciatura en física </t>
  </si>
  <si>
    <t>Licenciatura en Educación Infantil</t>
  </si>
  <si>
    <t>Licenciatura en Matemáticas</t>
  </si>
  <si>
    <t xml:space="preserve">Licenciatura en Matemáticas </t>
  </si>
  <si>
    <t>Administración Ambiental y Sanitaria</t>
  </si>
  <si>
    <t>Licenciatura en Danza</t>
  </si>
  <si>
    <t xml:space="preserve">Licenciatura en Danza </t>
  </si>
  <si>
    <t>Licenciatura en Artes Escénicas</t>
  </si>
  <si>
    <t>Licenciatura en Artes Plásticas</t>
  </si>
  <si>
    <t>Licenciatura en Lenguas Extranjeras con Énfasis en Inglés y Francés</t>
  </si>
  <si>
    <t>Tecnología en Gestión de Insumos Agropecuarios – Virtual</t>
  </si>
  <si>
    <t>Tecnología en Atención Pre Hospitalaria</t>
  </si>
  <si>
    <t>Sin clasificar</t>
  </si>
  <si>
    <t>Tecnología en Atención Prehospitalaria</t>
  </si>
  <si>
    <t>Pedagogía en Ruralidad y Paz</t>
  </si>
  <si>
    <t>Creación Digital</t>
  </si>
  <si>
    <t>Español como Lengua Extranjera - Modalidad Virtual</t>
  </si>
  <si>
    <t>Virtual - todos</t>
  </si>
  <si>
    <t>Licenciatura en Artes Escénicas - Armenia</t>
  </si>
  <si>
    <t>Quindío</t>
  </si>
  <si>
    <t>Armenia</t>
  </si>
  <si>
    <t>Licenciatura en Danza - Armenia</t>
  </si>
  <si>
    <t>895</t>
  </si>
  <si>
    <t>MATRICULA PRIMER CURSO REPORTADA 30 DE JUNIO DE 2024</t>
  </si>
  <si>
    <t>Meta Nuevos Estudiantes 2024-1</t>
  </si>
  <si>
    <t>Matricula Pregado SNIES 2024-1</t>
  </si>
  <si>
    <t>Expectativa Matricula 2024-1 con Recursos PIC 2023-2</t>
  </si>
  <si>
    <t>Rezago 2024-1</t>
  </si>
  <si>
    <t>MATRICULA PRIMER CURSO REPORTADA 2023-1</t>
  </si>
  <si>
    <t>Matricula Pregado SNIES 2023-1</t>
  </si>
  <si>
    <r>
      <rPr>
        <b/>
        <sz val="9"/>
        <color rgb="FFB43636"/>
        <rFont val="Helvetica"/>
      </rPr>
      <t>Anexo. Formulación Plan Integral de Cobertura 2024</t>
    </r>
    <r>
      <rPr>
        <sz val="9"/>
        <color rgb="FFB43636"/>
        <rFont val="Helvetica"/>
      </rPr>
      <t xml:space="preserve">
- Listado de proyectos o estrategias que han sido formuladas por la IES y presentados en el PIC 2024 para acceder a recursos adicionales asignados y girados por el MEN</t>
    </r>
  </si>
  <si>
    <t>RELACIÓN E IDENTIFICACION DE LOS PROYECTOS QUE CONFORMAN EL PIC 2024</t>
  </si>
  <si>
    <r>
      <t xml:space="preserve">FUENTES DE FINANCIACIÓN ASOCIADAS AL PROYECTO
</t>
    </r>
    <r>
      <rPr>
        <sz val="9"/>
        <color theme="0"/>
        <rFont val="Helvetica"/>
      </rPr>
      <t>(Valor expresado en Pesos)</t>
    </r>
  </si>
  <si>
    <r>
      <t xml:space="preserve">Número
del proyecto
</t>
    </r>
    <r>
      <rPr>
        <sz val="9"/>
        <color theme="0"/>
        <rFont val="Helvetica"/>
      </rPr>
      <t>(Secuencia en número)</t>
    </r>
  </si>
  <si>
    <r>
      <t xml:space="preserve">Línea Estratégica
</t>
    </r>
    <r>
      <rPr>
        <sz val="9"/>
        <color theme="0"/>
        <rFont val="Helvetica"/>
      </rPr>
      <t>(Líneas establecidas)</t>
    </r>
  </si>
  <si>
    <r>
      <t>Departamento</t>
    </r>
    <r>
      <rPr>
        <sz val="9"/>
        <color theme="0"/>
        <rFont val="Helvetica"/>
      </rPr>
      <t xml:space="preserve"> 
(En el cual se ejecutará el Proyecto)</t>
    </r>
  </si>
  <si>
    <r>
      <t xml:space="preserve">Municipio 
</t>
    </r>
    <r>
      <rPr>
        <sz val="9"/>
        <color theme="0"/>
        <rFont val="Helvetica"/>
      </rPr>
      <t>(En el cual se ejecutará el Proyecto)</t>
    </r>
  </si>
  <si>
    <r>
      <t xml:space="preserve">Fecha Inicio del Proyecto
</t>
    </r>
    <r>
      <rPr>
        <sz val="9"/>
        <color theme="0"/>
        <rFont val="Helvetica"/>
      </rPr>
      <t>(DD/MM/AAAA)</t>
    </r>
  </si>
  <si>
    <r>
      <t xml:space="preserve">Fecha de Finalización del Proyecto </t>
    </r>
    <r>
      <rPr>
        <sz val="9"/>
        <color theme="0"/>
        <rFont val="Helvetica"/>
      </rPr>
      <t>(DD/MM/AAAA)</t>
    </r>
  </si>
  <si>
    <r>
      <t xml:space="preserve">Recursos Aumento Base Presupuestal 2024
</t>
    </r>
    <r>
      <rPr>
        <sz val="9"/>
        <color theme="0"/>
        <rFont val="Helvetica"/>
      </rPr>
      <t>(Recursos asignados para la Vigencia 2024)</t>
    </r>
  </si>
  <si>
    <r>
      <t xml:space="preserve">Recursos Indexación Aumento Base Presupuestal 2023-2
</t>
    </r>
    <r>
      <rPr>
        <sz val="9"/>
        <color theme="0"/>
        <rFont val="Helvetica"/>
      </rPr>
      <t>(Indexación Recursos asignados para la Vigencia 2023-2)</t>
    </r>
  </si>
  <si>
    <r>
      <t xml:space="preserve">Derechos de Matrícula 2024-1 y/o 2024-2
</t>
    </r>
    <r>
      <rPr>
        <sz val="9"/>
        <color theme="0"/>
        <rFont val="Helvetica"/>
      </rPr>
      <t>(Política de Gratuidad)</t>
    </r>
  </si>
  <si>
    <r>
      <t xml:space="preserve">Otras fuentes
</t>
    </r>
    <r>
      <rPr>
        <sz val="9"/>
        <color theme="0"/>
        <rFont val="Helvetica"/>
      </rPr>
      <t>(Identificar cuáles son y describirlo en el campo de "observaciones y aspectos relevantes")</t>
    </r>
  </si>
  <si>
    <t>Fortalecimiento del Modelo de Educación Superior Inclusiva para el año 2024</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</si>
  <si>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$312. 988.886 para la contratación de 28 profesores, este valor incluye el pago por horas cátedra y los gastos de desplazamiento para el municipio de Amalfi.
</t>
  </si>
  <si>
    <t>Contratación de docentes y administrativos</t>
  </si>
  <si>
    <t>Se encuentra alineado con las orientaciones estratégicas contempladas en el Plan de Desarrollo 2017-2027 “Una Universidad innovadora para la transformación de los territorios”, concretamente con el tema estratégico “Formación integral de ciudadanos con la articulación y el desarrollo de las funciones misionales, desde los territorios y en conexión con el mundo” en su meta global “Aumentar 19% la población estudiantil de pregrado”, y con el tema estratégico “Compromiso de la Universidad con la construcción de paz, equidad, inclusión e interculturalidad” en su meta global "Aumentar 50% la población estudiantil matriculada en pregrado en las regiones".
Actualmente la Universidad adelanta el ejercicio de formulación del Plan de Acción Institucional 2024-2027, considerando la ampliación de cobertura como un asunto prioritario. En este sentido, se orientarán esfuerzos institucionales de cara a la contribución al logro de las metas nacionales y también al cumplimiento de las metas globales del PDI, reconociendo las experiencias exitosas de la implementación del PIC 2023-2, aprobado mediante la Resolución Superior 2580 del 31 de octubre de 2023.</t>
  </si>
  <si>
    <t xml:space="preserve">Riesgos Operativos: comprenden los riesgos provenientes del funcionamiento y operatividad de los sistemas de información institucional, definición de los procesos, estructura de la entidad, articulación entre dependencias. 
- Actividades ajenas al proyecto que interfieren la ejecución de actividades planificadas. 
- Imposibilidad de ejecutar actividades por razones exógenas, tales como alteraciones de orden público, emergencias ambientales y/o sanitarias, entre otras.  
- Pérdida de información relacionada con la ejecución del proyecto por fallas en sistemas de información y mecanismos de recopilación. 
- Demoras o atraso en procesos contractuales. 
- Cese de actividades académicas y administrativas por emergencias ambientales, emergencias sanitarias y/o alteraciones del orden público. 
- Estrategias de bajo impacto. 
- Resistencia a las estrategias por parte de la comunidad universitaria y/o sociedad involucrada. 
- Planeación inadecuada del cronograma de ejecución del proyecto. 
- Inadecuada definición de los resultados y el alcance del proyecto. 
- Fallas en los servicios de suministro de energía eléctrica, de conexión a internet o falla de equipos tecnológicos. 
- Articulación ineficaz entre equipos de trabajo. 
- Pérdida o daño de bienes materiales de la Universidad. 
- Incumplimiento en los tiempos y/o entregables planificados por parte de los proveedores y/o contratistas. 
- Robo o vandalismo. 
- Adquisición de bienes defectuosos. 
- Contratación de servicios inadecuados. 
- Limitada disponibilidad de recurso humano para generar los productos. 
- Fallas de los sistemas de información implementados para la gestión y/o ejecución del proyecto. 
- Modificaciones en las normativas internas y/o externas que impactan negativamente el alcance del proyecto. 
- Negación de permisos y/o licencias para el desarrollo de actividades, intervenciones y/o celebración de contratos.								 
Riesgos Financieros: se relacionan con el manejo de los recursos de la entidad que incluyen la ejecución presupuestal, elaboración de los estados financieros, pagos, manejos de excedentes de tesorería y manejo sobre los bienes. 
- Indisponibilidad de los recursos financieros para la ejecución de actividades. 
- Ejecución financiera de recursos apropiados en el PIC a través de centros gestores distintos. 
- Sobre-ejecución de recursos asignados en una o varias fuentes de financiación que implique deficitar el proyecto. 
- Imposibilidad de ejecutar los recursos de acuerdo con los cronogramas planificados por razones ajenas al proyecto y dinámica de los procesos contractuales. 
- Sobrecosto de rubros que impacta negativamente el alcance del proyecto y el resultado esperado. 
- Retraso en el giro de los recursos. 
- Gestión contractual inoportuna. 
- Recursos financieros insuficientes para el logro del resultado esperado. 
- Incumplimiento en el pago de salarios, prestaciones sociales e indemnizaciones al personal. 
- Realización de compras tardías debido a retrasos del proceso.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</si>
  <si>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$312.988.886 para la contratación de 28 profesores, este valor incluye el pago por horas cátedra y los gastos de desplazamiento para el municipio de Andes.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</si>
  <si>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$515.228.024 para la contratación de 46 profesores, este valor incluye el pago por horas cátedra y los gastos de desplazamiento para el municipio de Carepa.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</si>
  <si>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$2.316.118.499  para la contratación de 208 docentes, este valor incluye el pago por horas cátedra y los gastos de desplazamiento para el municipio del Carmen de Viboral.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</si>
  <si>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$399.662.859 para la contratación de 36 docentes, este valor incluye el pago por horas cátedra y los gastos de desplazamiento para el municipio de Caucasia.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</si>
  <si>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$2.616.351.826 para la contratación de 234 docentes, este valor incluye el pago por horas cátedra para Medellín.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</si>
  <si>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$182.978.177 para la contratación de 36 docentes, este valor incluye el pago por horas cátedra y los gastos de desplazamiento para el municipio de Puerto Berrio.
</t>
  </si>
  <si>
    <t>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$173.347.746 para la contratación de  docentes, este valor incluye el pago por horas cátedra y los gastos de desplazamiento para el municipio de Santa Fe de Antioquia.</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</si>
  <si>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$375.586.784 para la contratación de 34 docentes, este valor incluye el pago por horas cátedra y los gastos de desplazamiento para el municipio de Segovia.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</si>
  <si>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$601.901.897 para la contratación de 54 docentes, este valor incluye el pago por horas cátedra y los gastos de desplazamiento para el municipio de Sonsón.
</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</si>
  <si>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$158.902.101 para la contratación de 14 docentes, este valor incluye el pago por horas cátedra y los gastos de desplazamiento para el municipio de Turbo.
</t>
  </si>
  <si>
    <t>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$351.510.708 para la contratación de 31 docentes, este valor incluye el pago por horas cátedra y los gastos de desplazamiento para el municipio de Yarumal.</t>
  </si>
  <si>
    <t>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$272,986,708 para la contratación de 25 docentes, este valor incluye el pago por horas cátedra en Medellín para la modalidad virtual.</t>
  </si>
  <si>
    <t>Virtual - Medellín</t>
  </si>
  <si>
    <t>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$741.543.137 para la contratación de 66 docentes, este valor incluye el pago por horas cátedra en Regiones para la modalidad virtual.</t>
  </si>
  <si>
    <t>Virtual - Regiones</t>
  </si>
  <si>
    <t>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De manera que, se utilizarán  $233.988.101 para la contratación de 21 docentes, este valor incluye el pago por horas cátedra para la modalidad virtual.</t>
  </si>
  <si>
    <t xml:space="preserve">El proyecto procura orientar esfuerzos y recursos para soportar los requerimientos asociados con el incremento de cobertura en programas de pregrado derivado del cambio en el modelo de admisión. Propiciando condiciones de calidad para el acceso y permanencia de 1.720 nuevos estudiantes que accederán a programas de pregrado en primer curso (aumento de cobertura), 197 estudiantes durante el semestre 2024-1 y 1.523 estudiantes durante el semestre 2024-2. </t>
  </si>
  <si>
    <t>Total General</t>
  </si>
  <si>
    <t>Municipio
(En el cual se ubica la Sede que atenderá los nuevos estudiantes)</t>
  </si>
  <si>
    <t>Modalidad
(En la que se atenderán los nuevos estudiantes)</t>
  </si>
  <si>
    <t xml:space="preserve">Suma de Número de Nuevos Estudiantes en Pregrado Primer Curso 2024-1
(Únicamente Ampliación de Cobertura con Recursos 2024) </t>
  </si>
  <si>
    <t>Suma de Número de Nuevos Estudiantes en Pregrado Primer Curso 2024-2
(Únicamente Ampliación de Cobertura con Recursos 2024)</t>
  </si>
  <si>
    <t xml:space="preserve"> META PIC 2024</t>
  </si>
  <si>
    <t>Costo por estudiante</t>
  </si>
  <si>
    <t>Costo total</t>
  </si>
  <si>
    <t>Gratuidad (incluye negativos por solicitud del MEN)</t>
  </si>
  <si>
    <t>PIC</t>
  </si>
  <si>
    <t>Recursos propios</t>
  </si>
  <si>
    <t>Medellín</t>
  </si>
  <si>
    <t>Puerto Berrío</t>
  </si>
  <si>
    <t>Sonsón</t>
  </si>
  <si>
    <t>Costo estudiante</t>
  </si>
  <si>
    <t>presencial y distancia</t>
  </si>
  <si>
    <t>virtual</t>
  </si>
  <si>
    <t>medellin</t>
  </si>
  <si>
    <t>regiones</t>
  </si>
  <si>
    <t>gratuidad</t>
  </si>
  <si>
    <t>(Varios elementos)</t>
  </si>
  <si>
    <t>Etiquetas de fila</t>
  </si>
  <si>
    <t>Suma de PIC</t>
  </si>
  <si>
    <t>Suma de Gratuidad (incluye negativos por solicitud del MEN)</t>
  </si>
  <si>
    <t>Suma de Recursos propios</t>
  </si>
  <si>
    <t>Suma de Costo total</t>
  </si>
  <si>
    <t>Total general</t>
  </si>
  <si>
    <t>matrìculas segùn hoja "nuevos estudiantes PIC 2024"</t>
  </si>
  <si>
    <t>Suma de Suma recursos Derechos de Matrícula</t>
  </si>
  <si>
    <t>Departamento</t>
  </si>
  <si>
    <t>Nombre Departamento</t>
  </si>
  <si>
    <t>Nombre Municipio</t>
  </si>
  <si>
    <t>Línea Estratégica</t>
  </si>
  <si>
    <t>Amazonas</t>
  </si>
  <si>
    <t>El Encanto</t>
  </si>
  <si>
    <t>Adecuación y/o dotación de infraestructura física y tecnológica</t>
  </si>
  <si>
    <t>La Chorrera</t>
  </si>
  <si>
    <t>Apertura de nuevas jornadas de oferta académica</t>
  </si>
  <si>
    <t>Arauca</t>
  </si>
  <si>
    <t>La Pedrera</t>
  </si>
  <si>
    <t>Articulación con Escuelas Normales Superiores</t>
  </si>
  <si>
    <t>Archipiélago de San Andrés, Providencia y Santa Catalina</t>
  </si>
  <si>
    <t>La Victoria</t>
  </si>
  <si>
    <t>Aumento en matrícula de programas no presenciales</t>
  </si>
  <si>
    <t>Atlántico</t>
  </si>
  <si>
    <t>Leticia</t>
  </si>
  <si>
    <t>Aumento en matrícula de programas presenciales</t>
  </si>
  <si>
    <t>Bogotá D. C.</t>
  </si>
  <si>
    <t>Mirití - Paraná</t>
  </si>
  <si>
    <t>Bolívar</t>
  </si>
  <si>
    <t>Puerto Alegría</t>
  </si>
  <si>
    <t>Creación de calendarios académicos especiales</t>
  </si>
  <si>
    <t>Boyacá</t>
  </si>
  <si>
    <t>Puerto Arica</t>
  </si>
  <si>
    <t>Estímulos de bienestar para el acceso</t>
  </si>
  <si>
    <t>Caldas</t>
  </si>
  <si>
    <t>Puerto Nariño</t>
  </si>
  <si>
    <t>Estrategias de acompañamiento para la permanencia y graduación</t>
  </si>
  <si>
    <t>Caquetá</t>
  </si>
  <si>
    <t>Puerto Santander</t>
  </si>
  <si>
    <t>Estrategias de articulación con la educación media</t>
  </si>
  <si>
    <t>Casanare</t>
  </si>
  <si>
    <t>Tarapacá</t>
  </si>
  <si>
    <t>Estrategias de profesionalización de bachilleres en territorios</t>
  </si>
  <si>
    <t>Cauca</t>
  </si>
  <si>
    <t>Abejorral</t>
  </si>
  <si>
    <t>Estrategias de tránsito inmediato a la educación superior</t>
  </si>
  <si>
    <t>César</t>
  </si>
  <si>
    <t>Abriaquí</t>
  </si>
  <si>
    <t>Flexibilización de criterios de admisión</t>
  </si>
  <si>
    <t>Chocó</t>
  </si>
  <si>
    <t>Alejandría</t>
  </si>
  <si>
    <t>Nueva oferta y adecuaciones curriculares</t>
  </si>
  <si>
    <t>Córdoba</t>
  </si>
  <si>
    <t>Amagá</t>
  </si>
  <si>
    <t>Nueva oferta y adecuaciones curriculares para programas en modalidad Dual</t>
  </si>
  <si>
    <t>Cundinamarca</t>
  </si>
  <si>
    <t>Uso de establecimientos educativos o con aliados estratégicos</t>
  </si>
  <si>
    <t>Guainía</t>
  </si>
  <si>
    <t>Guaviare</t>
  </si>
  <si>
    <t>Angelópolis</t>
  </si>
  <si>
    <t>Huila</t>
  </si>
  <si>
    <t>Angostura</t>
  </si>
  <si>
    <t>La Guajira</t>
  </si>
  <si>
    <t>Anorí</t>
  </si>
  <si>
    <t>Magdalena</t>
  </si>
  <si>
    <t>Anzá</t>
  </si>
  <si>
    <t>Meta</t>
  </si>
  <si>
    <t>Apartadó</t>
  </si>
  <si>
    <t>Nariño</t>
  </si>
  <si>
    <t>Arboletes</t>
  </si>
  <si>
    <t>Norte de Santander</t>
  </si>
  <si>
    <t>Argelia</t>
  </si>
  <si>
    <t>Putumayo</t>
  </si>
  <si>
    <t>Barbosa</t>
  </si>
  <si>
    <t>Risaralda</t>
  </si>
  <si>
    <t>Bello</t>
  </si>
  <si>
    <t>Santander</t>
  </si>
  <si>
    <t>Belmira</t>
  </si>
  <si>
    <t>Sucre</t>
  </si>
  <si>
    <t>Betania</t>
  </si>
  <si>
    <t>Tolima</t>
  </si>
  <si>
    <t>Betulia</t>
  </si>
  <si>
    <t>Valle del Cauca</t>
  </si>
  <si>
    <t>Briceño</t>
  </si>
  <si>
    <t>Vaupés</t>
  </si>
  <si>
    <t>Buriticá</t>
  </si>
  <si>
    <t>Vichada</t>
  </si>
  <si>
    <t>Cáceres</t>
  </si>
  <si>
    <t>Caicedo</t>
  </si>
  <si>
    <t>Campamento</t>
  </si>
  <si>
    <t>Cañasgordas</t>
  </si>
  <si>
    <t>Caracolí</t>
  </si>
  <si>
    <t>Caramanta</t>
  </si>
  <si>
    <t>Carolina</t>
  </si>
  <si>
    <t>Chigorodó</t>
  </si>
  <si>
    <t>Cisneros</t>
  </si>
  <si>
    <t>Ciudad Bolívar</t>
  </si>
  <si>
    <t>Cocorná</t>
  </si>
  <si>
    <t>Concepción</t>
  </si>
  <si>
    <t>Concordia</t>
  </si>
  <si>
    <t>Copacabana</t>
  </si>
  <si>
    <t>Dabeiba</t>
  </si>
  <si>
    <t>Donmatías</t>
  </si>
  <si>
    <t>Ebéjico</t>
  </si>
  <si>
    <t>El Bagre</t>
  </si>
  <si>
    <t>El Carmen de Viboral</t>
  </si>
  <si>
    <t>El Santuario</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</si>
  <si>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</si>
  <si>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</si>
  <si>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</si>
  <si>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</si>
  <si>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</si>
  <si>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</si>
  <si>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</si>
  <si>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</si>
  <si>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</si>
  <si>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</si>
  <si>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</si>
  <si>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</si>
  <si>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</si>
  <si>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</si>
  <si>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</si>
  <si>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</si>
  <si>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</si>
  <si>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</si>
  <si>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</si>
  <si>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</si>
  <si>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</si>
  <si>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</si>
  <si>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</si>
  <si>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</si>
  <si>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</si>
  <si>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</si>
  <si>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</si>
  <si>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Nechí</t>
  </si>
  <si>
    <t>Necoclí</t>
  </si>
  <si>
    <t>Olaya</t>
  </si>
  <si>
    <t>Peñol</t>
  </si>
  <si>
    <t>Peque</t>
  </si>
  <si>
    <t>Pueblorrico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</si>
  <si>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</si>
  <si>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</si>
  <si>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</si>
  <si>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</si>
  <si>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</si>
  <si>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</si>
  <si>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</si>
  <si>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</si>
  <si>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</si>
  <si>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</si>
  <si>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</si>
  <si>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</si>
  <si>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</si>
  <si>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</si>
  <si>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</si>
  <si>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</si>
  <si>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</si>
  <si>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</si>
  <si>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</si>
  <si>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</si>
  <si>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</si>
  <si>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Fé de Antioquia</t>
  </si>
  <si>
    <t>Santa Rosa de Osos</t>
  </si>
  <si>
    <t>Santo Domingo</t>
  </si>
  <si>
    <t>Sopetrán</t>
  </si>
  <si>
    <t>Támesis</t>
  </si>
  <si>
    <t>Tarazá</t>
  </si>
  <si>
    <t>Tarso</t>
  </si>
  <si>
    <t>Titiribí</t>
  </si>
  <si>
    <t>Toledo</t>
  </si>
  <si>
    <t>Uramita</t>
  </si>
  <si>
    <t>Urrao</t>
  </si>
  <si>
    <t>Valdivia</t>
  </si>
  <si>
    <t>Valparaíso</t>
  </si>
  <si>
    <t>Vegachí</t>
  </si>
  <si>
    <t>Venecia</t>
  </si>
  <si>
    <t>Vigía del Fuerte</t>
  </si>
  <si>
    <t>Yalí</t>
  </si>
  <si>
    <t>Yolombó</t>
  </si>
  <si>
    <t>Yondó</t>
  </si>
  <si>
    <t>Zaragoza</t>
  </si>
  <si>
    <t>Arauquita</t>
  </si>
  <si>
    <t>Cravo Norte</t>
  </si>
  <si>
    <t>Fortul</t>
  </si>
  <si>
    <t>Puerto Rondón</t>
  </si>
  <si>
    <t>Saravena</t>
  </si>
  <si>
    <t>Tame</t>
  </si>
  <si>
    <t>Providencia</t>
  </si>
  <si>
    <t>San Andrés</t>
  </si>
  <si>
    <t>Baranoa</t>
  </si>
  <si>
    <t>Barranquilla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</si>
  <si>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</si>
  <si>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</si>
  <si>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</si>
  <si>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</si>
  <si>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</si>
  <si>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</si>
  <si>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</si>
  <si>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</si>
  <si>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</si>
  <si>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</si>
  <si>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</si>
  <si>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</si>
  <si>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</si>
  <si>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</si>
  <si>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</si>
  <si>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</si>
  <si>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</si>
  <si>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</si>
  <si>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</si>
  <si>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</si>
  <si>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</si>
  <si>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Achí</t>
  </si>
  <si>
    <t>Altos del Rosario</t>
  </si>
  <si>
    <t>Arenal</t>
  </si>
  <si>
    <t>Arjona</t>
  </si>
  <si>
    <t>Arroyohondo</t>
  </si>
  <si>
    <t>Barranco de Loba</t>
  </si>
  <si>
    <t>Calamar</t>
  </si>
  <si>
    <t>Cantagallo</t>
  </si>
  <si>
    <t>Cartagena de Indias</t>
  </si>
  <si>
    <t>Cicuco</t>
  </si>
  <si>
    <t>Clemencia</t>
  </si>
  <si>
    <t>El Carmen de Bolívar</t>
  </si>
  <si>
    <t>El Guamo</t>
  </si>
  <si>
    <t>El Peñón</t>
  </si>
  <si>
    <t>Hatillo de Loba</t>
  </si>
  <si>
    <t>Magangué</t>
  </si>
  <si>
    <t>Mahates</t>
  </si>
  <si>
    <t>Margarita</t>
  </si>
  <si>
    <t>María La Baja</t>
  </si>
  <si>
    <t>Mompós</t>
  </si>
  <si>
    <t>Montecristo</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</si>
  <si>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</si>
  <si>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</si>
  <si>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</si>
  <si>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</si>
  <si>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</si>
  <si>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</si>
  <si>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</si>
  <si>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</si>
  <si>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</si>
  <si>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</si>
  <si>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</si>
  <si>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</si>
  <si>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</si>
  <si>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</si>
  <si>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</si>
  <si>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</si>
  <si>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</si>
  <si>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</si>
  <si>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</si>
  <si>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</si>
  <si>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</si>
  <si>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</si>
  <si>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</si>
  <si>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</si>
  <si>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Almeida</t>
  </si>
  <si>
    <t>Aquitania</t>
  </si>
  <si>
    <t>Arcabuco</t>
  </si>
  <si>
    <t>Belén</t>
  </si>
  <si>
    <t>Berbeo</t>
  </si>
  <si>
    <t>Betéitiva</t>
  </si>
  <si>
    <t>Boavita</t>
  </si>
  <si>
    <t>Buenavista</t>
  </si>
  <si>
    <t>Busbanzá</t>
  </si>
  <si>
    <t>Campohermoso</t>
  </si>
  <si>
    <t>Cerinza</t>
  </si>
  <si>
    <t>Chinavita</t>
  </si>
  <si>
    <t>Chiquinquirá</t>
  </si>
  <si>
    <t>Chíquiza</t>
  </si>
  <si>
    <t>Chiscas</t>
  </si>
  <si>
    <t>Chita</t>
  </si>
  <si>
    <t>Chitaraque</t>
  </si>
  <si>
    <t>Chivatá</t>
  </si>
  <si>
    <t>Chivor</t>
  </si>
  <si>
    <t>Ciénega</t>
  </si>
  <si>
    <t>Cómbita</t>
  </si>
  <si>
    <t>Coper</t>
  </si>
  <si>
    <t>Corrales</t>
  </si>
  <si>
    <t>Covarachía</t>
  </si>
  <si>
    <t>Cubará</t>
  </si>
  <si>
    <t>Cucaita</t>
  </si>
  <si>
    <t>Cuítiva</t>
  </si>
  <si>
    <t>Duitama</t>
  </si>
  <si>
    <t>El Cocuy</t>
  </si>
  <si>
    <t>El Espino</t>
  </si>
  <si>
    <t>Firavitoba</t>
  </si>
  <si>
    <t>Floresta</t>
  </si>
  <si>
    <t>Gachantivá</t>
  </si>
  <si>
    <t>Gámeza</t>
  </si>
  <si>
    <t>Garagoa</t>
  </si>
  <si>
    <t>Guacamayas</t>
  </si>
  <si>
    <t>Guateque</t>
  </si>
  <si>
    <t>Guayatá</t>
  </si>
  <si>
    <t>Güicán de La Sierra</t>
  </si>
  <si>
    <t>Iza</t>
  </si>
  <si>
    <t>Jenesano</t>
  </si>
  <si>
    <t>La Capilla</t>
  </si>
  <si>
    <t>La Uvita</t>
  </si>
  <si>
    <t>Labranzagrande</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</si>
  <si>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</si>
  <si>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</si>
  <si>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</si>
  <si>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</si>
  <si>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</si>
  <si>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</si>
  <si>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</si>
  <si>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</si>
  <si>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</si>
  <si>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</si>
  <si>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</si>
  <si>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</si>
  <si>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</si>
  <si>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</si>
  <si>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</si>
  <si>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</si>
  <si>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</si>
  <si>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</si>
  <si>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</si>
  <si>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</si>
  <si>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</si>
  <si>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</si>
  <si>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</si>
  <si>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</si>
  <si>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</si>
  <si>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</si>
  <si>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</si>
  <si>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</si>
  <si>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</si>
  <si>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</si>
  <si>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</si>
  <si>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</si>
  <si>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</si>
  <si>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</si>
  <si>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</si>
  <si>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</si>
  <si>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 María</t>
  </si>
  <si>
    <t>Santa Rosa de Viterbo</t>
  </si>
  <si>
    <t>Santa Sofía</t>
  </si>
  <si>
    <t>Santana</t>
  </si>
  <si>
    <t>Sativanorte</t>
  </si>
  <si>
    <t>Sativasur</t>
  </si>
  <si>
    <t>Siachoque</t>
  </si>
  <si>
    <t>Soatá</t>
  </si>
  <si>
    <t>Socha</t>
  </si>
  <si>
    <t>Socotá</t>
  </si>
  <si>
    <t>Sogamoso</t>
  </si>
  <si>
    <t>Somondoco</t>
  </si>
  <si>
    <t>Sora</t>
  </si>
  <si>
    <t>Soracá</t>
  </si>
  <si>
    <t>Sotaquirá</t>
  </si>
  <si>
    <t>Susacón</t>
  </si>
  <si>
    <t>Sutamarchán</t>
  </si>
  <si>
    <t>Sutatenza</t>
  </si>
  <si>
    <t>Tasco</t>
  </si>
  <si>
    <t>Tenza</t>
  </si>
  <si>
    <t>Tibaná</t>
  </si>
  <si>
    <t>Tibasosa</t>
  </si>
  <si>
    <t>Tinjacá</t>
  </si>
  <si>
    <t>Tipacoque</t>
  </si>
  <si>
    <t>Toca</t>
  </si>
  <si>
    <t>Togüí</t>
  </si>
  <si>
    <t>Tópaga</t>
  </si>
  <si>
    <t>Tota</t>
  </si>
  <si>
    <t>Tunja</t>
  </si>
  <si>
    <t>Tununguá</t>
  </si>
  <si>
    <t>Turmequé</t>
  </si>
  <si>
    <t>Tuta</t>
  </si>
  <si>
    <t>Tutazá</t>
  </si>
  <si>
    <t>Úmbita</t>
  </si>
  <si>
    <t>Ventaquemada</t>
  </si>
  <si>
    <t>Villa de Leyva</t>
  </si>
  <si>
    <t>Viracachá</t>
  </si>
  <si>
    <t>Zetaquira</t>
  </si>
  <si>
    <t>Aguadas</t>
  </si>
  <si>
    <t>Anserma</t>
  </si>
  <si>
    <t>Aranzazu</t>
  </si>
  <si>
    <t>Belalcázar</t>
  </si>
  <si>
    <t>Chinchiná</t>
  </si>
  <si>
    <t>Filadelfia</t>
  </si>
  <si>
    <t>La Dorada</t>
  </si>
  <si>
    <t>La Merced</t>
  </si>
  <si>
    <t>Manizales</t>
  </si>
  <si>
    <t>Manzanares</t>
  </si>
  <si>
    <t>Marmato</t>
  </si>
  <si>
    <t>Marquetalia</t>
  </si>
  <si>
    <t>Marulanda</t>
  </si>
  <si>
    <t>Neira</t>
  </si>
  <si>
    <t>Norcasia</t>
  </si>
  <si>
    <t>Pácora</t>
  </si>
  <si>
    <t>Palestina</t>
  </si>
  <si>
    <t>Pensilvania</t>
  </si>
  <si>
    <t>Riosucio</t>
  </si>
  <si>
    <t>Salamina</t>
  </si>
  <si>
    <t>Samaná</t>
  </si>
  <si>
    <t>San José</t>
  </si>
  <si>
    <t>Supía</t>
  </si>
  <si>
    <t>Victoria</t>
  </si>
  <si>
    <t>Villamaría</t>
  </si>
  <si>
    <t>Viterbo</t>
  </si>
  <si>
    <t>Albania</t>
  </si>
  <si>
    <t>Belén de Los Andaquíes</t>
  </si>
  <si>
    <t>Cartagena del Chairá</t>
  </si>
  <si>
    <t>Curillo</t>
  </si>
  <si>
    <t>El Doncello</t>
  </si>
  <si>
    <t>El Paujíl</t>
  </si>
  <si>
    <t>Florencia</t>
  </si>
  <si>
    <t>La Montañita</t>
  </si>
  <si>
    <t>Milán</t>
  </si>
  <si>
    <t>Morelia</t>
  </si>
  <si>
    <t>Puerto Rico</t>
  </si>
  <si>
    <t>San José del Fragua</t>
  </si>
  <si>
    <t>San Vicente del Caguán</t>
  </si>
  <si>
    <t>Solano</t>
  </si>
  <si>
    <t>Solita</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</si>
  <si>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</si>
  <si>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</si>
  <si>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</si>
  <si>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</si>
  <si>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</si>
  <si>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</si>
  <si>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</si>
  <si>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</si>
  <si>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</si>
  <si>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</si>
  <si>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</si>
  <si>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</si>
  <si>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</si>
  <si>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</si>
  <si>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</si>
  <si>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</si>
  <si>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Yopal</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</si>
  <si>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</si>
  <si>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</si>
  <si>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</si>
  <si>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</si>
  <si>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</si>
  <si>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</si>
  <si>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</si>
  <si>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</si>
  <si>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</si>
  <si>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</si>
  <si>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</si>
  <si>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</si>
  <si>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</si>
  <si>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</si>
  <si>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</si>
  <si>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</si>
  <si>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</si>
  <si>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</si>
  <si>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</si>
  <si>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</si>
  <si>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 - Tunía</t>
  </si>
  <si>
    <t>Popayán</t>
  </si>
  <si>
    <t>Puerto Tejada</t>
  </si>
  <si>
    <t>Puracé</t>
  </si>
  <si>
    <t>Rosas</t>
  </si>
  <si>
    <t>San Sebastián</t>
  </si>
  <si>
    <t>Santander de Quilichao</t>
  </si>
  <si>
    <t>Silvia</t>
  </si>
  <si>
    <t>Sotara</t>
  </si>
  <si>
    <t>Suárez</t>
  </si>
  <si>
    <t>Timbío</t>
  </si>
  <si>
    <t>Timbiquí</t>
  </si>
  <si>
    <t>Toribío</t>
  </si>
  <si>
    <t>Totoró</t>
  </si>
  <si>
    <t>Villa Rica</t>
  </si>
  <si>
    <t>Aguachica</t>
  </si>
  <si>
    <t>Agustín Codazzi</t>
  </si>
  <si>
    <t>Astrea</t>
  </si>
  <si>
    <t>Becerril</t>
  </si>
  <si>
    <t>Bosconia</t>
  </si>
  <si>
    <t>Chimichagua</t>
  </si>
  <si>
    <t>Chiriguaná</t>
  </si>
  <si>
    <t>Curumaní</t>
  </si>
  <si>
    <t>El Copey</t>
  </si>
  <si>
    <t>El Paso</t>
  </si>
  <si>
    <t>Gamarra</t>
  </si>
  <si>
    <t>González</t>
  </si>
  <si>
    <t>La Gloria</t>
  </si>
  <si>
    <t>La Jagua de Ibirico</t>
  </si>
  <si>
    <t>La Paz</t>
  </si>
  <si>
    <t>Manaure Balcón del Cesar</t>
  </si>
  <si>
    <t>Pailitas</t>
  </si>
  <si>
    <t>Pelaya</t>
  </si>
  <si>
    <t>Pueblo Bello</t>
  </si>
  <si>
    <t>Río de Oro</t>
  </si>
  <si>
    <t>San Alberto</t>
  </si>
  <si>
    <t>San Diego</t>
  </si>
  <si>
    <t>San Martín</t>
  </si>
  <si>
    <t>Tamalameque</t>
  </si>
  <si>
    <t>Valledupar</t>
  </si>
  <si>
    <t>Acandí</t>
  </si>
  <si>
    <t>Alto Baudó</t>
  </si>
  <si>
    <t>Atrato</t>
  </si>
  <si>
    <t>Bagadó</t>
  </si>
  <si>
    <t>Bahía Solano</t>
  </si>
  <si>
    <t>Bajo Baudó</t>
  </si>
  <si>
    <t>Bojayá</t>
  </si>
  <si>
    <t>Carmen del Darién</t>
  </si>
  <si>
    <t>Cértegui</t>
  </si>
  <si>
    <t>Condoto</t>
  </si>
  <si>
    <t>El Cantón del San Pablo</t>
  </si>
  <si>
    <t>El Carmen de Atrato</t>
  </si>
  <si>
    <t>El Litoral del San Juan</t>
  </si>
  <si>
    <t>Istmina</t>
  </si>
  <si>
    <t>Juradó</t>
  </si>
  <si>
    <t>Lloró</t>
  </si>
  <si>
    <t>Medio Atrato</t>
  </si>
  <si>
    <t>Medio Baudó</t>
  </si>
  <si>
    <t>Medio San Juan</t>
  </si>
  <si>
    <t>Nóvita</t>
  </si>
  <si>
    <t>Nuquí</t>
  </si>
  <si>
    <t>Quibdó</t>
  </si>
  <si>
    <t>Río Iró</t>
  </si>
  <si>
    <t>Río Quito</t>
  </si>
  <si>
    <t>San José del Palmar</t>
  </si>
  <si>
    <t>Sipí</t>
  </si>
  <si>
    <t>Tadó</t>
  </si>
  <si>
    <t>Unguía</t>
  </si>
  <si>
    <t>Unión Panamericana</t>
  </si>
  <si>
    <t>Ayapel</t>
  </si>
  <si>
    <t>Canalete</t>
  </si>
  <si>
    <t>Cereté</t>
  </si>
  <si>
    <t>Chimá</t>
  </si>
  <si>
    <t>Chinú</t>
  </si>
  <si>
    <t>Ciénaga de Oro</t>
  </si>
  <si>
    <t>Cotorra</t>
  </si>
  <si>
    <t>La Apartada</t>
  </si>
  <si>
    <t>Lorica</t>
  </si>
  <si>
    <t>Los Córdobas</t>
  </si>
  <si>
    <t>Momil</t>
  </si>
  <si>
    <t>Montelíbano</t>
  </si>
  <si>
    <t>Montería</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</si>
  <si>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</si>
  <si>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</si>
  <si>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</si>
  <si>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</si>
  <si>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</si>
  <si>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</si>
  <si>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</si>
  <si>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</si>
  <si>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</si>
  <si>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</si>
  <si>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</si>
  <si>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</si>
  <si>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</si>
  <si>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</si>
  <si>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</si>
  <si>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Agua de Dios</t>
  </si>
  <si>
    <t>Albán</t>
  </si>
  <si>
    <t>Anapoima</t>
  </si>
  <si>
    <t>Anolaima</t>
  </si>
  <si>
    <t>Apulo</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</si>
  <si>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</si>
  <si>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</si>
  <si>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</si>
  <si>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</si>
  <si>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</si>
  <si>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</si>
  <si>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</si>
  <si>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</si>
  <si>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</si>
  <si>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</si>
  <si>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</si>
  <si>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</si>
  <si>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</si>
  <si>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</si>
  <si>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</si>
  <si>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</si>
  <si>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</si>
  <si>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</si>
  <si>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</si>
  <si>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</si>
  <si>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</si>
  <si>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</si>
  <si>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</si>
  <si>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</si>
  <si>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</si>
  <si>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</si>
  <si>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</si>
  <si>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</si>
  <si>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</si>
  <si>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</si>
  <si>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</si>
  <si>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</si>
  <si>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</si>
  <si>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</si>
  <si>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</si>
  <si>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</si>
  <si>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</si>
  <si>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</si>
  <si>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</si>
  <si>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</si>
  <si>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</si>
  <si>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</si>
  <si>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</si>
  <si>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</si>
  <si>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</si>
  <si>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</si>
  <si>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</si>
  <si>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</si>
  <si>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</si>
  <si>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</si>
  <si>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</si>
  <si>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</si>
  <si>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</si>
  <si>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</si>
  <si>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</si>
  <si>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</si>
  <si>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</si>
  <si>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</si>
  <si>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</si>
  <si>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</si>
  <si>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</si>
  <si>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</si>
  <si>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</si>
  <si>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</si>
  <si>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</si>
  <si>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</si>
  <si>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</si>
  <si>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</si>
  <si>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</si>
  <si>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</si>
  <si>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</si>
  <si>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</si>
  <si>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</si>
  <si>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</si>
  <si>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</si>
  <si>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</si>
  <si>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</si>
  <si>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</si>
  <si>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</si>
  <si>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</si>
  <si>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</si>
  <si>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</si>
  <si>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</si>
  <si>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</si>
  <si>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</si>
  <si>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</si>
  <si>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</si>
  <si>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</si>
  <si>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</si>
  <si>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</si>
  <si>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</si>
  <si>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</si>
  <si>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</si>
  <si>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Une</t>
  </si>
  <si>
    <t>Útica</t>
  </si>
  <si>
    <t>Vergara</t>
  </si>
  <si>
    <t>Vianí</t>
  </si>
  <si>
    <t>Villa de San Diego de Ubaté</t>
  </si>
  <si>
    <t>Villagómez</t>
  </si>
  <si>
    <t>Villapinzón</t>
  </si>
  <si>
    <t>Villeta</t>
  </si>
  <si>
    <t>Viotá</t>
  </si>
  <si>
    <t>Yacopí</t>
  </si>
  <si>
    <t>Zipacón</t>
  </si>
  <si>
    <t>Zipaquirá</t>
  </si>
  <si>
    <t>Barranco Minas</t>
  </si>
  <si>
    <t>Cacahual</t>
  </si>
  <si>
    <t>Inírida</t>
  </si>
  <si>
    <t>La Guadalupe</t>
  </si>
  <si>
    <t>Mapiripana</t>
  </si>
  <si>
    <t>Morichal</t>
  </si>
  <si>
    <t>Pana Pana</t>
  </si>
  <si>
    <t>San Felipe</t>
  </si>
  <si>
    <t>El Retorno</t>
  </si>
  <si>
    <t>San José del Guaviare</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</si>
  <si>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</si>
  <si>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</si>
  <si>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</si>
  <si>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</si>
  <si>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</si>
  <si>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</si>
  <si>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</si>
  <si>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</si>
  <si>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</si>
  <si>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</si>
  <si>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</si>
  <si>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</si>
  <si>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</si>
  <si>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</si>
  <si>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</si>
  <si>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</si>
  <si>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</si>
  <si>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Neiva</t>
  </si>
  <si>
    <t>Oporapa</t>
  </si>
  <si>
    <t>Paicol</t>
  </si>
  <si>
    <t>Palermo</t>
  </si>
  <si>
    <t>Pital</t>
  </si>
  <si>
    <t>Pitalito</t>
  </si>
  <si>
    <t>Rivera</t>
  </si>
  <si>
    <t>Saladoblanco</t>
  </si>
  <si>
    <t>San Agustín</t>
  </si>
  <si>
    <t>Suaza</t>
  </si>
  <si>
    <t>Tarqui</t>
  </si>
  <si>
    <t>Tello</t>
  </si>
  <si>
    <t>Teruel</t>
  </si>
  <si>
    <t>Tesalia</t>
  </si>
  <si>
    <t>Timaná</t>
  </si>
  <si>
    <t>Villavieja</t>
  </si>
  <si>
    <t>Yaguará</t>
  </si>
  <si>
    <t>Barrancas</t>
  </si>
  <si>
    <t>Dibulla</t>
  </si>
  <si>
    <t>Distracción</t>
  </si>
  <si>
    <t>El Molino</t>
  </si>
  <si>
    <t>Fonseca</t>
  </si>
  <si>
    <t>Hatonuevo</t>
  </si>
  <si>
    <t>La Jagua del Pilar</t>
  </si>
  <si>
    <t>Maicao</t>
  </si>
  <si>
    <t>Manaure</t>
  </si>
  <si>
    <t>Riohacha</t>
  </si>
  <si>
    <t>San Juan del Cesar</t>
  </si>
  <si>
    <t>Uribia</t>
  </si>
  <si>
    <t>Urumita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</si>
  <si>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</si>
  <si>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</si>
  <si>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</si>
  <si>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</si>
  <si>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</si>
  <si>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</si>
  <si>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</si>
  <si>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</si>
  <si>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</si>
  <si>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</si>
  <si>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</si>
  <si>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</si>
  <si>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</si>
  <si>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</si>
  <si>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</si>
  <si>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</si>
  <si>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</si>
  <si>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</si>
  <si>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</si>
  <si>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</si>
  <si>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</si>
  <si>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</si>
  <si>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</si>
  <si>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Santa Marta</t>
  </si>
  <si>
    <t>Sitionuevo</t>
  </si>
  <si>
    <t>Tenerife</t>
  </si>
  <si>
    <t>Zapayán</t>
  </si>
  <si>
    <t>Zona Bananera</t>
  </si>
  <si>
    <t>Acacías</t>
  </si>
  <si>
    <t>Barranca de Upía</t>
  </si>
  <si>
    <t>Cabuyaro</t>
  </si>
  <si>
    <t>Castilla La Nueva</t>
  </si>
  <si>
    <t>Cubarral</t>
  </si>
  <si>
    <t>Cumaral</t>
  </si>
  <si>
    <t>El Calvario</t>
  </si>
  <si>
    <t>El Castillo</t>
  </si>
  <si>
    <t>El Dorado</t>
  </si>
  <si>
    <t>Fuentedeoro</t>
  </si>
  <si>
    <t>La Macarena</t>
  </si>
  <si>
    <t>Lejanías</t>
  </si>
  <si>
    <t>Mapiripán</t>
  </si>
  <si>
    <t>Mesetas</t>
  </si>
  <si>
    <t>Puerto Concordia</t>
  </si>
  <si>
    <t>Puerto Gaitán</t>
  </si>
  <si>
    <t>Puerto Lleras</t>
  </si>
  <si>
    <t>Puerto López</t>
  </si>
  <si>
    <t>Restrepo</t>
  </si>
  <si>
    <t>San Carlos de Guaroa</t>
  </si>
  <si>
    <t>San Juan de Arama</t>
  </si>
  <si>
    <t>San Juanito</t>
  </si>
  <si>
    <t>Uribe</t>
  </si>
  <si>
    <t>Villavicencio</t>
  </si>
  <si>
    <t>Vistahermosa</t>
  </si>
  <si>
    <t>Aldana</t>
  </si>
  <si>
    <t>Ancuyá</t>
  </si>
  <si>
    <t>Arboleda</t>
  </si>
  <si>
    <t>Barbacoas</t>
  </si>
  <si>
    <t>Buesaco</t>
  </si>
  <si>
    <t>Chachagüí</t>
  </si>
  <si>
    <t>Colón</t>
  </si>
  <si>
    <t>Consacá</t>
  </si>
  <si>
    <t>Contadero</t>
  </si>
  <si>
    <t>Cuaspúd</t>
  </si>
  <si>
    <t>Cumbal</t>
  </si>
  <si>
    <t>Cumbitara</t>
  </si>
  <si>
    <t>El Charco</t>
  </si>
  <si>
    <t>El Peñol</t>
  </si>
  <si>
    <t>El Rosario</t>
  </si>
  <si>
    <t>El Tablón de Gómez</t>
  </si>
  <si>
    <t>Francisco Pizarro</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</si>
  <si>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</si>
  <si>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</si>
  <si>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</si>
  <si>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</si>
  <si>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</si>
  <si>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</si>
  <si>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</si>
  <si>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</si>
  <si>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</si>
  <si>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</si>
  <si>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</si>
  <si>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</si>
  <si>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</si>
  <si>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</si>
  <si>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</si>
  <si>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</si>
  <si>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</si>
  <si>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</si>
  <si>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Pasto</t>
  </si>
  <si>
    <t>Policarpa</t>
  </si>
  <si>
    <t>Potosí</t>
  </si>
  <si>
    <t>Puerres</t>
  </si>
  <si>
    <t>Pupiales</t>
  </si>
  <si>
    <t>Roberto Payán</t>
  </si>
  <si>
    <t>Samaniego</t>
  </si>
  <si>
    <t>San Andrés de Tumaco</t>
  </si>
  <si>
    <t>San Lorenzo</t>
  </si>
  <si>
    <t>San Pedro de Cartago</t>
  </si>
  <si>
    <t>Sandoná</t>
  </si>
  <si>
    <t>Santacruz</t>
  </si>
  <si>
    <t>Sapuyes</t>
  </si>
  <si>
    <t>Taminango</t>
  </si>
  <si>
    <t>Tangua</t>
  </si>
  <si>
    <t>Túquerres</t>
  </si>
  <si>
    <t>Yacuanquer</t>
  </si>
  <si>
    <t>Ábrego</t>
  </si>
  <si>
    <t>Arboledas</t>
  </si>
  <si>
    <t>Bochalema</t>
  </si>
  <si>
    <t>Bucarasica</t>
  </si>
  <si>
    <t>Cáchira</t>
  </si>
  <si>
    <t>Cácota</t>
  </si>
  <si>
    <t>Chinácota</t>
  </si>
  <si>
    <t>Chitagá</t>
  </si>
  <si>
    <t>Convención</t>
  </si>
  <si>
    <t>Cúcuta</t>
  </si>
  <si>
    <t>Cucutilla</t>
  </si>
  <si>
    <t>Durania</t>
  </si>
  <si>
    <t>El Carmen</t>
  </si>
  <si>
    <t>El Tarra</t>
  </si>
  <si>
    <t>El Zulia</t>
  </si>
  <si>
    <t>Gramalote</t>
  </si>
  <si>
    <t>Hacarí</t>
  </si>
  <si>
    <t>Herrán</t>
  </si>
  <si>
    <t>La Esperanza</t>
  </si>
  <si>
    <t>La Playa</t>
  </si>
  <si>
    <t>Labateca</t>
  </si>
  <si>
    <t>Los Patios</t>
  </si>
  <si>
    <t>Lourdes</t>
  </si>
  <si>
    <t>Mutiscua</t>
  </si>
  <si>
    <t>Ocaña</t>
  </si>
  <si>
    <t>Pamplona</t>
  </si>
  <si>
    <t>Pamplonita</t>
  </si>
  <si>
    <t>Ragonvalia</t>
  </si>
  <si>
    <t>Salazar</t>
  </si>
  <si>
    <t>San Calixto</t>
  </si>
  <si>
    <t>Santiago</t>
  </si>
  <si>
    <t>Sardinata</t>
  </si>
  <si>
    <t>Silos</t>
  </si>
  <si>
    <t>Teorama</t>
  </si>
  <si>
    <t>Tibú</t>
  </si>
  <si>
    <t>Villa Caro</t>
  </si>
  <si>
    <t>Villa del Rosario</t>
  </si>
  <si>
    <t>Mocoa</t>
  </si>
  <si>
    <t>Orito</t>
  </si>
  <si>
    <t>Puerto Asís</t>
  </si>
  <si>
    <t>Puerto Caicedo</t>
  </si>
  <si>
    <t>Puerto Guzmán</t>
  </si>
  <si>
    <t>Puerto Leguízamo</t>
  </si>
  <si>
    <t>San Miguel</t>
  </si>
  <si>
    <t>Sibundoy</t>
  </si>
  <si>
    <t>Valle del Guamuez</t>
  </si>
  <si>
    <t>Villagarzón</t>
  </si>
  <si>
    <t>Calarcá</t>
  </si>
  <si>
    <t>Circasia</t>
  </si>
  <si>
    <t>Filandia</t>
  </si>
  <si>
    <t>Génova</t>
  </si>
  <si>
    <t>La Tebaida</t>
  </si>
  <si>
    <t>Montenegro</t>
  </si>
  <si>
    <t>Pijao</t>
  </si>
  <si>
    <t>Quimbaya</t>
  </si>
  <si>
    <t>Salento</t>
  </si>
  <si>
    <t>Apía</t>
  </si>
  <si>
    <t>Belén de Umbría</t>
  </si>
  <si>
    <t>Dosquebradas</t>
  </si>
  <si>
    <t>Guática</t>
  </si>
  <si>
    <t>La Celia</t>
  </si>
  <si>
    <t>La Virginia</t>
  </si>
  <si>
    <t>Marsella</t>
  </si>
  <si>
    <t>Mistrató</t>
  </si>
  <si>
    <t>Pereira</t>
  </si>
  <si>
    <t>Pueblo Rico</t>
  </si>
  <si>
    <t>Quinchía</t>
  </si>
  <si>
    <t>Santa Rosa de Cabal</t>
  </si>
  <si>
    <t>Santuario</t>
  </si>
  <si>
    <t>Aguada</t>
  </si>
  <si>
    <t>Aratoca</t>
  </si>
  <si>
    <t>Barichara</t>
  </si>
  <si>
    <t>Barrancabermeja</t>
  </si>
  <si>
    <t>Bucaramanga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</si>
  <si>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</si>
  <si>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</si>
  <si>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</si>
  <si>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</si>
  <si>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</si>
  <si>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</si>
  <si>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</si>
  <si>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</si>
  <si>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</si>
  <si>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</si>
  <si>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</si>
  <si>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</si>
  <si>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</si>
  <si>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</si>
  <si>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</si>
  <si>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</si>
  <si>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</si>
  <si>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</si>
  <si>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</si>
  <si>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</si>
  <si>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</si>
  <si>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</si>
  <si>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</si>
  <si>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</si>
  <si>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</si>
  <si>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</si>
  <si>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</si>
  <si>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</si>
  <si>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</si>
  <si>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</si>
  <si>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</si>
  <si>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</si>
  <si>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</si>
  <si>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</si>
  <si>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</si>
  <si>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</si>
  <si>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</si>
  <si>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</si>
  <si>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</si>
  <si>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</si>
  <si>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</si>
  <si>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</si>
  <si>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</si>
  <si>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</si>
  <si>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</si>
  <si>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</si>
  <si>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</si>
  <si>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</si>
  <si>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</si>
  <si>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</si>
  <si>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</si>
  <si>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</si>
  <si>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Benito</t>
  </si>
  <si>
    <t>San Gil</t>
  </si>
  <si>
    <t>San Joaquín</t>
  </si>
  <si>
    <t>San José de Miranda</t>
  </si>
  <si>
    <t>San Vicente de Chucurí</t>
  </si>
  <si>
    <t>Santa Helena del Opón</t>
  </si>
  <si>
    <t>Simacota</t>
  </si>
  <si>
    <t>Socorro</t>
  </si>
  <si>
    <t>Suaita</t>
  </si>
  <si>
    <t>Suratá</t>
  </si>
  <si>
    <t>Tona</t>
  </si>
  <si>
    <t>Valle de San José</t>
  </si>
  <si>
    <t>Vélez</t>
  </si>
  <si>
    <t>Vetas</t>
  </si>
  <si>
    <t>Zapatoca</t>
  </si>
  <si>
    <t>Caimito</t>
  </si>
  <si>
    <t>Chalán</t>
  </si>
  <si>
    <t>Colosó</t>
  </si>
  <si>
    <t>Corozal</t>
  </si>
  <si>
    <t>Coveñas</t>
  </si>
  <si>
    <t>El Roble</t>
  </si>
  <si>
    <t>Galeras</t>
  </si>
  <si>
    <t>Guaranda</t>
  </si>
  <si>
    <t>Los Palmitos</t>
  </si>
  <si>
    <t>Majagual</t>
  </si>
  <si>
    <t>Morroa</t>
  </si>
  <si>
    <t>Ovejas</t>
  </si>
  <si>
    <t>Palmito</t>
  </si>
  <si>
    <t>Sampués</t>
  </si>
  <si>
    <t>San Benito Abad</t>
  </si>
  <si>
    <t>San Juan de Betulia</t>
  </si>
  <si>
    <t>San Luis de Sincé</t>
  </si>
  <si>
    <t>San Marcos</t>
  </si>
  <si>
    <t>San Onofre</t>
  </si>
  <si>
    <t>San Pedro</t>
  </si>
  <si>
    <t>Santiago de Tolú</t>
  </si>
  <si>
    <t>Sincelejo</t>
  </si>
  <si>
    <t>Tolú Viejo</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</si>
  <si>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</si>
  <si>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</si>
  <si>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</si>
  <si>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</si>
  <si>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</si>
  <si>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</si>
  <si>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</si>
  <si>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</si>
  <si>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</si>
  <si>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</si>
  <si>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</si>
  <si>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</si>
  <si>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</si>
  <si>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</si>
  <si>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</si>
  <si>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</si>
  <si>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</si>
  <si>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</si>
  <si>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</si>
  <si>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</si>
  <si>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</si>
  <si>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Ibagué</t>
  </si>
  <si>
    <t>Icononzo</t>
  </si>
  <si>
    <t>Lérida</t>
  </si>
  <si>
    <t>Líbano</t>
  </si>
  <si>
    <t>Melgar</t>
  </si>
  <si>
    <t>Murillo</t>
  </si>
  <si>
    <t>Natagaima</t>
  </si>
  <si>
    <t>Ortega</t>
  </si>
  <si>
    <t>Palocabildo</t>
  </si>
  <si>
    <t>Piedras</t>
  </si>
  <si>
    <t>Planadas</t>
  </si>
  <si>
    <t>Prado</t>
  </si>
  <si>
    <t>Purificación</t>
  </si>
  <si>
    <t>Rioblanco</t>
  </si>
  <si>
    <t>Roncesvalles</t>
  </si>
  <si>
    <t>Rovira</t>
  </si>
  <si>
    <t>Saldaña</t>
  </si>
  <si>
    <t>San Antonio</t>
  </si>
  <si>
    <t>San Sebastián de Mariquita</t>
  </si>
  <si>
    <t>Santa Isabel</t>
  </si>
  <si>
    <t>Valle de San Juan</t>
  </si>
  <si>
    <t>Venadillo</t>
  </si>
  <si>
    <t>Villahermosa</t>
  </si>
  <si>
    <t>Villarrica</t>
  </si>
  <si>
    <t>Alcalá</t>
  </si>
  <si>
    <t>Andalucía</t>
  </si>
  <si>
    <t>Ansermanuevo</t>
  </si>
  <si>
    <t>Buenaventura</t>
  </si>
  <si>
    <t>Bugalagrande</t>
  </si>
  <si>
    <t>Caicedonia</t>
  </si>
  <si>
    <t>Cali</t>
  </si>
  <si>
    <t>Calima</t>
  </si>
  <si>
    <t>Cartago</t>
  </si>
  <si>
    <t>Dagua</t>
  </si>
  <si>
    <t>El Águila</t>
  </si>
  <si>
    <t>El Cairo</t>
  </si>
  <si>
    <t>El Cerrito</t>
  </si>
  <si>
    <t>El Dovio</t>
  </si>
  <si>
    <t>Florida</t>
  </si>
  <si>
    <t>Ginebra</t>
  </si>
  <si>
    <t>Guacarí</t>
  </si>
  <si>
    <t>Guadalajara de Buga</t>
  </si>
  <si>
    <t>Jamundí</t>
  </si>
  <si>
    <t>La Cumbre</t>
  </si>
  <si>
    <t>Obando</t>
  </si>
  <si>
    <t>Palmira</t>
  </si>
  <si>
    <t>Pradera</t>
  </si>
  <si>
    <t>Riofrío</t>
  </si>
  <si>
    <t>Roldanillo</t>
  </si>
  <si>
    <t>Sevilla</t>
  </si>
  <si>
    <t>Toro</t>
  </si>
  <si>
    <t>Trujillo</t>
  </si>
  <si>
    <t>Tuluá</t>
  </si>
  <si>
    <t>Ulloa</t>
  </si>
  <si>
    <t>Versalles</t>
  </si>
  <si>
    <t>Vijes</t>
  </si>
  <si>
    <t>Yotoco</t>
  </si>
  <si>
    <t>Yumbo</t>
  </si>
  <si>
    <t>Zarzal</t>
  </si>
  <si>
    <t>Carurú</t>
  </si>
  <si>
    <t>Mitú</t>
  </si>
  <si>
    <t>Pacoa</t>
  </si>
  <si>
    <t>Papunahua</t>
  </si>
  <si>
    <t>Taraira</t>
  </si>
  <si>
    <t>Yavaraté</t>
  </si>
  <si>
    <t>Cumaribo</t>
  </si>
  <si>
    <t>La Primavera</t>
  </si>
  <si>
    <t>Puerto Carreño</t>
  </si>
  <si>
    <t>Santa Rosalía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</si>
</sst>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44" formatCode="_-&quot;$&quot;\ * #,##0.00_-;\-&quot;$&quot;\ * #,##0.00_-;_-&quot;$&quot;\ * &quot;-&quot;??_-;_-@_-"/>
    <numFmt numFmtId="43" formatCode="_-* #,##0.00_-;\-* #,##0.00_-;_-* &quot;-&quot;??_-;_-@_-"/>
    <numFmt numFmtId="164" formatCode="&quot;$&quot;\ #,##0"/>
    <numFmt numFmtId="165" formatCode="0.0%"/>
    <numFmt numFmtId="166" formatCode="_-* #,##0_-;\-* #,##0_-;_-* &quot;-&quot;??_-;_-@_-"/>
    <numFmt numFmtId="167" formatCode="_-[$$-240A]\ * #,##0.00_-;\-[$$-240A]\ * #,##0.00_-;_-[$$-240A]\ * &quot;-&quot;??_-;_-@_-"/>
  </numFmts>
  <fonts count="58">
    <font>
      <sz val="11"/>
      <color theme="1"/>
      <name val="Calibri"/>
      <family val="2"/>
      <scheme val="minor"/>
    </font>
    <font>
      <sz val="10"/>
      <color rgb="FFC00000"/>
      <name val="Segoe UI"/>
      <family val="2"/>
    </font>
    <font>
      <b/>
      <sz val="10"/>
      <color theme="0"/>
      <name val="Arial"/>
      <family val="2"/>
    </font>
    <font>
      <sz val="20"/>
      <color rgb="FFC00000"/>
      <name val="Arial"/>
      <family val="2"/>
    </font>
    <font>
      <sz val="22"/>
      <color theme="1"/>
      <name val="Arial"/>
      <family val="2"/>
    </font>
    <font>
      <sz val="11"/>
      <color theme="1"/>
      <name val="Arial"/>
      <family val="2"/>
    </font>
    <font>
      <sz val="10"/>
      <color theme="1"/>
      <name val="Arial"/>
      <family val="2"/>
    </font>
    <font>
      <sz val="10"/>
      <color rgb="FFC00000"/>
      <name val="Arial"/>
      <family val="2"/>
    </font>
    <font>
      <sz val="10"/>
      <color rgb="FFFF0000"/>
      <name val="Arial"/>
      <family val="2"/>
    </font>
    <font>
      <u/>
      <sz val="10"/>
      <color rgb="FFFF0000"/>
      <name val="Arial"/>
      <family val="2"/>
    </font>
    <font>
      <sz val="10"/>
      <name val="Arial"/>
      <family val="2"/>
    </font>
    <font>
      <sz val="7"/>
      <name val="Arial"/>
      <family val="2"/>
    </font>
    <font>
      <sz val="10"/>
      <color rgb="FF000000"/>
      <name val="Arial Narrow"/>
      <family val="2"/>
    </font>
    <font>
      <sz val="10"/>
      <name val="Arial Narrow"/>
      <family val="2"/>
    </font>
    <font>
      <sz val="11"/>
      <color theme="1"/>
      <name val="Calibri"/>
      <family val="2"/>
      <scheme val="minor"/>
    </font>
    <font>
      <sz val="8"/>
      <color theme="1"/>
      <name val="Helvetica"/>
    </font>
    <font>
      <sz val="8"/>
      <color theme="0"/>
      <name val="Helvetica"/>
    </font>
    <font>
      <b/>
      <sz val="8"/>
      <name val="Helvetica"/>
    </font>
    <font>
      <b/>
      <sz val="9"/>
      <color theme="1"/>
      <name val="Helvetica"/>
    </font>
    <font>
      <sz val="9"/>
      <color theme="1"/>
      <name val="Helvetica"/>
    </font>
    <font>
      <b/>
      <sz val="9"/>
      <color theme="0"/>
      <name val="Helvetica"/>
    </font>
    <font>
      <sz val="10"/>
      <color theme="1"/>
      <name val="Helvetica"/>
    </font>
    <font>
      <sz val="10"/>
      <color rgb="FFB43636"/>
      <name val="Helvetica"/>
    </font>
    <font>
      <sz val="11"/>
      <color rgb="FFB43636"/>
      <name val="Helvetica"/>
    </font>
    <font>
      <b/>
      <sz val="14"/>
      <color rgb="FFB43636"/>
      <name val="Helvetica"/>
    </font>
    <font>
      <sz val="7"/>
      <color theme="0"/>
      <name val="Helvetica"/>
    </font>
    <font>
      <b/>
      <sz val="10"/>
      <color theme="0"/>
      <name val="Arial Narrow"/>
      <family val="2"/>
    </font>
    <font>
      <sz val="10"/>
      <color theme="1"/>
      <name val="Arial Narrow"/>
      <family val="2"/>
    </font>
    <font>
      <b/>
      <sz val="16"/>
      <color rgb="FFC00000"/>
      <name val="Arial"/>
      <family val="2"/>
    </font>
    <font>
      <sz val="8"/>
      <name val="Calibri"/>
      <family val="2"/>
      <scheme val="minor"/>
    </font>
    <font>
      <sz val="7"/>
      <name val="Helvetica"/>
    </font>
    <font>
      <sz val="9"/>
      <name val="Helvetica"/>
    </font>
    <font>
      <b/>
      <sz val="10"/>
      <color rgb="FFFF0000"/>
      <name val="Arial"/>
      <family val="2"/>
    </font>
    <font>
      <b/>
      <sz val="10"/>
      <name val="Arial"/>
      <family val="2"/>
    </font>
    <font>
      <b/>
      <sz val="9"/>
      <color theme="7"/>
      <name val="Helvetica"/>
    </font>
    <font>
      <sz val="10"/>
      <name val="Helvetica"/>
    </font>
    <font>
      <sz val="10"/>
      <color rgb="FF000000"/>
      <name val="Arial"/>
      <family val="2"/>
    </font>
    <font>
      <sz val="8"/>
      <name val="Arial"/>
      <family val="2"/>
    </font>
    <font>
      <sz val="8"/>
      <name val="Helvetica"/>
    </font>
    <font>
      <sz val="7"/>
      <color rgb="FFFF0000"/>
      <name val="Arial"/>
      <family val="2"/>
    </font>
    <font>
      <b/>
      <sz val="9"/>
      <color rgb="FFFFC000"/>
      <name val="Helvetica"/>
    </font>
    <font>
      <b/>
      <sz val="10"/>
      <color theme="1"/>
      <name val="Arial"/>
      <family val="2"/>
    </font>
    <font>
      <sz val="11"/>
      <color rgb="FFFF0000"/>
      <name val="Calibri"/>
      <family val="2"/>
      <scheme val="minor"/>
    </font>
    <font>
      <b/>
      <sz val="11"/>
      <color theme="0"/>
      <name val="Calibri"/>
      <family val="2"/>
      <scheme val="minor"/>
    </font>
    <font>
      <b/>
      <sz val="11"/>
      <color theme="1"/>
      <name val="Calibri"/>
      <family val="2"/>
      <scheme val="minor"/>
    </font>
    <font>
      <b/>
      <sz val="12"/>
      <color theme="1"/>
      <name val="Calibri"/>
      <family val="2"/>
      <scheme val="minor"/>
    </font>
    <font>
      <b/>
      <sz val="10"/>
      <color theme="1"/>
      <name val="Helvetica"/>
    </font>
    <font>
      <b/>
      <sz val="9"/>
      <name val="Helvetica"/>
    </font>
    <font>
      <sz val="9"/>
      <color rgb="FFB43636"/>
      <name val="Helvetica"/>
    </font>
    <font>
      <b/>
      <sz val="9"/>
      <color rgb="FFB43636"/>
      <name val="Helvetica"/>
    </font>
    <font>
      <sz val="9"/>
      <color theme="0"/>
      <name val="Helvetica"/>
    </font>
    <font>
      <sz val="9"/>
      <color theme="1"/>
      <name val="Calibri"/>
      <family val="2"/>
      <scheme val="minor"/>
    </font>
    <font>
      <sz val="7"/>
      <color theme="1"/>
      <name val="Helvetica"/>
    </font>
    <font>
      <sz val="7"/>
      <color theme="1"/>
      <name val="Calibri"/>
      <family val="2"/>
      <scheme val="minor"/>
    </font>
    <font>
      <sz val="9"/>
      <color theme="1"/>
      <name val="Helvetica Neue"/>
    </font>
    <font>
      <b/>
      <sz val="9"/>
      <color theme="1"/>
      <name val="Helvetica Neue"/>
    </font>
    <font>
      <b/>
      <sz val="8"/>
      <color theme="0"/>
      <name val="Helvetica"/>
    </font>
    <font>
      <sz val="9"/>
      <color rgb="FFFF0000"/>
      <name val="Helvetica Neue"/>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B43636"/>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rgb="FFB43636"/>
      </left>
      <right/>
      <top style="medium">
        <color rgb="FFB43636"/>
      </top>
      <bottom style="medium">
        <color rgb="FFB43636"/>
      </bottom>
      <diagonal/>
    </border>
    <border>
      <left/>
      <right/>
      <top style="medium">
        <color rgb="FFB43636"/>
      </top>
      <bottom style="medium">
        <color rgb="FFB43636"/>
      </bottom>
      <diagonal/>
    </border>
    <border>
      <left/>
      <right style="medium">
        <color rgb="FFB43636"/>
      </right>
      <top style="medium">
        <color rgb="FFB43636"/>
      </top>
      <bottom style="medium">
        <color rgb="FFB43636"/>
      </bottom>
      <diagonal/>
    </border>
    <border>
      <left style="medium">
        <color rgb="FFC00000"/>
      </left>
      <right style="thin">
        <color rgb="FFC00000"/>
      </right>
      <top style="medium">
        <color rgb="FFC00000"/>
      </top>
      <bottom style="medium">
        <color rgb="FFC00000"/>
      </bottom>
      <diagonal/>
    </border>
    <border>
      <left style="thin">
        <color rgb="FFC00000"/>
      </left>
      <right style="thin">
        <color rgb="FFC00000"/>
      </right>
      <top style="medium">
        <color rgb="FFC00000"/>
      </top>
      <bottom style="medium">
        <color rgb="FFC00000"/>
      </bottom>
      <diagonal/>
    </border>
    <border>
      <left style="thin">
        <color rgb="FFC00000"/>
      </left>
      <right style="medium">
        <color rgb="FFC00000"/>
      </right>
      <top style="medium">
        <color rgb="FFC00000"/>
      </top>
      <bottom style="medium">
        <color rgb="FFC00000"/>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9" fontId="1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cellStyleXfs>
  <cellXfs count="146">
    <xf numFmtId="0" fontId="0" fillId="0" borderId="0" xfId="0"/>
    <xf numFmtId="0" fontId="3" fillId="2" borderId="0" xfId="0" applyFont="1" applyFill="1"/>
    <xf numFmtId="0" fontId="4" fillId="2" borderId="0" xfId="0" applyFont="1" applyFill="1"/>
    <xf numFmtId="0" fontId="5" fillId="2" borderId="0" xfId="0" applyFont="1" applyFill="1"/>
    <xf numFmtId="0" fontId="6" fillId="2" borderId="0" xfId="0" applyFont="1" applyFill="1"/>
    <xf numFmtId="165" fontId="5" fillId="2" borderId="0" xfId="1" applyNumberFormat="1" applyFont="1" applyFill="1"/>
    <xf numFmtId="0" fontId="2" fillId="4" borderId="1" xfId="0" applyFont="1" applyFill="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center" wrapText="1"/>
    </xf>
    <xf numFmtId="0" fontId="19" fillId="0" borderId="1" xfId="0" applyFont="1" applyBorder="1" applyAlignment="1">
      <alignment vertical="center" wrapText="1"/>
    </xf>
    <xf numFmtId="0" fontId="19" fillId="0" borderId="1" xfId="0"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0" borderId="6" xfId="0" applyFont="1" applyBorder="1" applyAlignment="1">
      <alignment vertical="center" wrapText="1"/>
    </xf>
    <xf numFmtId="0" fontId="19" fillId="0" borderId="0" xfId="0" applyFont="1" applyAlignment="1">
      <alignment vertical="center" wrapText="1"/>
    </xf>
    <xf numFmtId="0" fontId="19" fillId="0" borderId="0" xfId="0" applyFont="1"/>
    <xf numFmtId="0" fontId="7" fillId="3" borderId="1" xfId="0" applyFont="1" applyFill="1" applyBorder="1" applyAlignment="1">
      <alignment vertical="center" wrapText="1"/>
    </xf>
    <xf numFmtId="0" fontId="10"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20" fillId="4" borderId="1" xfId="0" applyFont="1" applyFill="1" applyBorder="1" applyAlignment="1">
      <alignment horizontal="center" vertical="center" wrapText="1"/>
    </xf>
    <xf numFmtId="0" fontId="20" fillId="4" borderId="1" xfId="0" applyFont="1" applyFill="1" applyBorder="1" applyAlignment="1">
      <alignment horizontal="center" vertical="center"/>
    </xf>
    <xf numFmtId="0" fontId="26" fillId="4" borderId="1" xfId="0" applyFont="1" applyFill="1" applyBorder="1" applyAlignment="1">
      <alignment horizontal="left" vertical="center"/>
    </xf>
    <xf numFmtId="0" fontId="12" fillId="0" borderId="1" xfId="0" applyFont="1" applyBorder="1" applyAlignment="1">
      <alignment horizontal="left" vertical="center"/>
    </xf>
    <xf numFmtId="0" fontId="13" fillId="0" borderId="1" xfId="0" applyFont="1" applyBorder="1" applyAlignment="1">
      <alignment horizontal="left" vertical="center"/>
    </xf>
    <xf numFmtId="0" fontId="26" fillId="4" borderId="1" xfId="0" applyFont="1" applyFill="1" applyBorder="1" applyAlignment="1">
      <alignment horizontal="center" vertical="center"/>
    </xf>
    <xf numFmtId="0" fontId="27" fillId="0" borderId="0" xfId="0" applyFont="1" applyAlignment="1">
      <alignment vertical="center"/>
    </xf>
    <xf numFmtId="0" fontId="27" fillId="0" borderId="1" xfId="0" applyFont="1" applyBorder="1" applyAlignment="1">
      <alignment vertical="center"/>
    </xf>
    <xf numFmtId="0" fontId="31" fillId="3" borderId="1"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19" fillId="0" borderId="13" xfId="0" applyFont="1" applyBorder="1" applyAlignment="1">
      <alignment horizontal="center" vertical="center" wrapText="1"/>
    </xf>
    <xf numFmtId="14" fontId="19" fillId="0" borderId="1" xfId="0" applyNumberFormat="1" applyFont="1" applyBorder="1" applyAlignment="1">
      <alignment horizontal="center" vertical="center" wrapText="1"/>
    </xf>
    <xf numFmtId="0" fontId="19" fillId="0" borderId="0" xfId="0" applyFont="1" applyAlignment="1">
      <alignment horizontal="center"/>
    </xf>
    <xf numFmtId="0" fontId="20" fillId="4" borderId="1" xfId="0" applyFont="1" applyFill="1" applyBorder="1" applyAlignment="1">
      <alignment vertical="center" wrapText="1"/>
    </xf>
    <xf numFmtId="0" fontId="35" fillId="3" borderId="1"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20" fillId="4" borderId="17" xfId="0" applyFont="1" applyFill="1" applyBorder="1" applyAlignment="1">
      <alignment horizontal="center" vertical="center" wrapText="1"/>
    </xf>
    <xf numFmtId="164" fontId="19" fillId="0" borderId="13" xfId="0" applyNumberFormat="1" applyFont="1" applyBorder="1" applyAlignment="1">
      <alignment horizontal="center" vertical="center" wrapText="1"/>
    </xf>
    <xf numFmtId="164" fontId="19" fillId="5" borderId="17" xfId="0" applyNumberFormat="1" applyFont="1" applyFill="1" applyBorder="1" applyAlignment="1">
      <alignment horizontal="center" vertical="center" wrapText="1"/>
    </xf>
    <xf numFmtId="164" fontId="19" fillId="5" borderId="18" xfId="0" applyNumberFormat="1" applyFont="1" applyFill="1" applyBorder="1" applyAlignment="1">
      <alignment horizontal="center" vertical="center" wrapText="1"/>
    </xf>
    <xf numFmtId="164" fontId="19" fillId="5" borderId="19" xfId="0" applyNumberFormat="1" applyFont="1" applyFill="1" applyBorder="1" applyAlignment="1">
      <alignment horizontal="center" vertical="center" wrapText="1"/>
    </xf>
    <xf numFmtId="164" fontId="19" fillId="5" borderId="20" xfId="0" applyNumberFormat="1" applyFont="1" applyFill="1" applyBorder="1" applyAlignment="1">
      <alignment horizontal="center" vertical="center" wrapText="1"/>
    </xf>
    <xf numFmtId="14" fontId="19" fillId="0" borderId="17" xfId="0" applyNumberFormat="1" applyFont="1" applyBorder="1" applyAlignment="1">
      <alignment horizontal="center" vertical="center" wrapText="1"/>
    </xf>
    <xf numFmtId="0" fontId="19" fillId="5" borderId="19" xfId="0" applyFont="1" applyFill="1" applyBorder="1" applyAlignment="1">
      <alignment vertical="center" wrapText="1"/>
    </xf>
    <xf numFmtId="0" fontId="19" fillId="5" borderId="19" xfId="0" applyFont="1" applyFill="1" applyBorder="1" applyAlignment="1">
      <alignment horizontal="center" vertical="center" wrapText="1"/>
    </xf>
    <xf numFmtId="14" fontId="19" fillId="5" borderId="19" xfId="0" applyNumberFormat="1" applyFont="1" applyFill="1" applyBorder="1" applyAlignment="1">
      <alignment horizontal="center" vertical="center" wrapText="1"/>
    </xf>
    <xf numFmtId="14" fontId="19" fillId="5" borderId="20" xfId="0" applyNumberFormat="1" applyFont="1" applyFill="1" applyBorder="1" applyAlignment="1">
      <alignment horizontal="center" vertical="center" wrapText="1"/>
    </xf>
    <xf numFmtId="0" fontId="6" fillId="3" borderId="1" xfId="0" applyFont="1" applyFill="1" applyBorder="1" applyAlignment="1">
      <alignment horizontal="justify" vertical="top" wrapText="1"/>
    </xf>
    <xf numFmtId="0" fontId="36" fillId="3" borderId="1" xfId="0" applyFont="1" applyFill="1" applyBorder="1" applyAlignment="1">
      <alignment horizontal="justify" vertical="top" wrapText="1"/>
    </xf>
    <xf numFmtId="0" fontId="20" fillId="4" borderId="2" xfId="0" applyFont="1" applyFill="1" applyBorder="1" applyAlignment="1">
      <alignment horizontal="center" vertical="center" wrapText="1"/>
    </xf>
    <xf numFmtId="0" fontId="0" fillId="0" borderId="1" xfId="0" applyBorder="1"/>
    <xf numFmtId="164" fontId="19" fillId="5" borderId="1" xfId="0" applyNumberFormat="1" applyFont="1" applyFill="1" applyBorder="1" applyAlignment="1">
      <alignment horizontal="center" vertical="center" wrapText="1"/>
    </xf>
    <xf numFmtId="0" fontId="0" fillId="0" borderId="0" xfId="0" applyAlignment="1">
      <alignment wrapText="1"/>
    </xf>
    <xf numFmtId="0" fontId="44" fillId="6" borderId="1" xfId="0" applyFont="1" applyFill="1" applyBorder="1"/>
    <xf numFmtId="0" fontId="0" fillId="7" borderId="1" xfId="0" applyFill="1" applyBorder="1"/>
    <xf numFmtId="0" fontId="43" fillId="8" borderId="1" xfId="0" applyFont="1" applyFill="1" applyBorder="1" applyAlignment="1">
      <alignment wrapText="1"/>
    </xf>
    <xf numFmtId="0" fontId="43" fillId="8" borderId="1" xfId="0" applyFont="1" applyFill="1" applyBorder="1" applyAlignment="1">
      <alignment horizontal="center" vertical="center" wrapText="1"/>
    </xf>
    <xf numFmtId="0" fontId="45" fillId="9" borderId="1" xfId="0" applyFont="1" applyFill="1" applyBorder="1"/>
    <xf numFmtId="43" fontId="0" fillId="0" borderId="0" xfId="2" applyFont="1"/>
    <xf numFmtId="0" fontId="0" fillId="0" borderId="1" xfId="0" applyBorder="1" applyAlignment="1">
      <alignment horizontal="center"/>
    </xf>
    <xf numFmtId="166" fontId="0" fillId="0" borderId="1" xfId="2" applyNumberFormat="1" applyFont="1" applyBorder="1"/>
    <xf numFmtId="166" fontId="0" fillId="0" borderId="1" xfId="0" applyNumberFormat="1" applyBorder="1"/>
    <xf numFmtId="166" fontId="0" fillId="0" borderId="0" xfId="2" applyNumberFormat="1" applyFont="1"/>
    <xf numFmtId="166" fontId="0" fillId="0" borderId="0" xfId="0" applyNumberFormat="1"/>
    <xf numFmtId="9" fontId="0" fillId="0" borderId="0" xfId="1" applyFont="1"/>
    <xf numFmtId="0" fontId="0" fillId="0" borderId="0" xfId="0" pivotButton="1"/>
    <xf numFmtId="0" fontId="0" fillId="0" borderId="0" xfId="0" applyAlignment="1">
      <alignment horizontal="left"/>
    </xf>
    <xf numFmtId="3" fontId="0" fillId="0" borderId="0" xfId="0" applyNumberFormat="1"/>
    <xf numFmtId="0" fontId="19" fillId="0" borderId="21" xfId="0" applyFont="1" applyBorder="1" applyAlignment="1">
      <alignment vertical="center" wrapText="1"/>
    </xf>
    <xf numFmtId="164" fontId="19" fillId="5" borderId="22" xfId="0" applyNumberFormat="1" applyFont="1" applyFill="1" applyBorder="1" applyAlignment="1">
      <alignment horizontal="center" vertical="center" wrapText="1"/>
    </xf>
    <xf numFmtId="0" fontId="19" fillId="0" borderId="21" xfId="0" applyFont="1" applyBorder="1" applyAlignment="1">
      <alignment horizontal="center" vertical="center" wrapText="1"/>
    </xf>
    <xf numFmtId="3" fontId="19" fillId="0" borderId="21" xfId="0" applyNumberFormat="1" applyFont="1" applyBorder="1" applyAlignment="1">
      <alignment horizontal="center" vertical="center" wrapText="1"/>
    </xf>
    <xf numFmtId="0" fontId="15" fillId="2" borderId="0" xfId="0" applyFont="1" applyFill="1" applyAlignment="1">
      <alignment horizontal="center" vertical="center"/>
    </xf>
    <xf numFmtId="0" fontId="15" fillId="0" borderId="0" xfId="0" applyFont="1" applyAlignment="1">
      <alignment horizontal="center" vertical="center"/>
    </xf>
    <xf numFmtId="0" fontId="19" fillId="0" borderId="0" xfId="0" applyFont="1" applyAlignment="1">
      <alignment horizontal="center" vertical="center" wrapText="1"/>
    </xf>
    <xf numFmtId="0" fontId="19" fillId="0" borderId="0" xfId="0" applyFont="1" applyAlignment="1">
      <alignment vertical="center"/>
    </xf>
    <xf numFmtId="0" fontId="0" fillId="0" borderId="1" xfId="0" applyBorder="1" applyAlignment="1">
      <alignment horizontal="center" vertical="center"/>
    </xf>
    <xf numFmtId="0" fontId="19" fillId="0" borderId="0" xfId="0" applyFont="1" applyAlignment="1">
      <alignment horizontal="center" vertical="center"/>
    </xf>
    <xf numFmtId="0" fontId="42" fillId="0" borderId="1" xfId="0" applyFont="1" applyBorder="1" applyAlignment="1">
      <alignment horizontal="center" vertical="center"/>
    </xf>
    <xf numFmtId="0" fontId="15" fillId="2" borderId="0" xfId="0" applyFont="1" applyFill="1" applyAlignment="1">
      <alignment horizontal="left" vertical="center"/>
    </xf>
    <xf numFmtId="0" fontId="20" fillId="4" borderId="1" xfId="0" applyFont="1" applyFill="1" applyBorder="1" applyAlignment="1">
      <alignment horizontal="left" vertical="center"/>
    </xf>
    <xf numFmtId="0" fontId="46" fillId="0" borderId="1" xfId="0" applyFont="1" applyBorder="1" applyAlignment="1">
      <alignment horizontal="left" vertical="center"/>
    </xf>
    <xf numFmtId="0" fontId="21" fillId="0" borderId="0" xfId="0" applyFont="1" applyAlignment="1">
      <alignment horizontal="left" vertical="center"/>
    </xf>
    <xf numFmtId="0" fontId="15" fillId="0" borderId="0" xfId="0" applyFont="1" applyAlignment="1">
      <alignment horizontal="left" vertical="center"/>
    </xf>
    <xf numFmtId="0" fontId="17" fillId="0" borderId="0" xfId="0" applyFont="1" applyAlignment="1">
      <alignment horizontal="left" vertical="center" wrapText="1"/>
    </xf>
    <xf numFmtId="0" fontId="20" fillId="4" borderId="13" xfId="0" applyFont="1" applyFill="1" applyBorder="1" applyAlignment="1">
      <alignment horizontal="left" vertical="center" wrapText="1"/>
    </xf>
    <xf numFmtId="0" fontId="20"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0" fillId="0" borderId="1" xfId="0" applyBorder="1" applyAlignment="1">
      <alignment horizontal="left" vertical="center"/>
    </xf>
    <xf numFmtId="0" fontId="19" fillId="0" borderId="21" xfId="0" applyFont="1" applyBorder="1" applyAlignment="1">
      <alignment horizontal="left" vertical="center" wrapText="1"/>
    </xf>
    <xf numFmtId="0" fontId="18" fillId="0" borderId="21" xfId="0" applyFont="1" applyBorder="1" applyAlignment="1">
      <alignment horizontal="left" vertical="center" wrapText="1"/>
    </xf>
    <xf numFmtId="0" fontId="19" fillId="0" borderId="0" xfId="0" applyFont="1" applyAlignment="1">
      <alignment horizontal="left" vertical="center"/>
    </xf>
    <xf numFmtId="167" fontId="15" fillId="2" borderId="0" xfId="0" applyNumberFormat="1" applyFont="1" applyFill="1" applyAlignment="1">
      <alignment horizontal="left" vertical="center"/>
    </xf>
    <xf numFmtId="0" fontId="16" fillId="2" borderId="9" xfId="0" applyFont="1" applyFill="1" applyBorder="1" applyAlignment="1">
      <alignment horizontal="left" vertical="center" wrapText="1"/>
    </xf>
    <xf numFmtId="167" fontId="17" fillId="0" borderId="0" xfId="0" applyNumberFormat="1" applyFont="1" applyAlignment="1">
      <alignment horizontal="left" vertical="center" wrapText="1"/>
    </xf>
    <xf numFmtId="167" fontId="20" fillId="4" borderId="1" xfId="0" applyNumberFormat="1" applyFont="1" applyFill="1" applyBorder="1" applyAlignment="1">
      <alignment horizontal="left" vertical="center" wrapText="1"/>
    </xf>
    <xf numFmtId="167" fontId="0" fillId="0" borderId="1" xfId="2" applyNumberFormat="1" applyFont="1" applyBorder="1" applyAlignment="1">
      <alignment horizontal="left" vertical="center"/>
    </xf>
    <xf numFmtId="167" fontId="0" fillId="0" borderId="1" xfId="0" applyNumberFormat="1" applyBorder="1" applyAlignment="1">
      <alignment horizontal="left" vertical="center"/>
    </xf>
    <xf numFmtId="0" fontId="0" fillId="0" borderId="1" xfId="0" applyBorder="1" applyAlignment="1">
      <alignment horizontal="left" vertical="center" wrapText="1"/>
    </xf>
    <xf numFmtId="167" fontId="19" fillId="0" borderId="21" xfId="0" applyNumberFormat="1" applyFont="1" applyBorder="1" applyAlignment="1">
      <alignment horizontal="left" vertical="center" wrapText="1"/>
    </xf>
    <xf numFmtId="167" fontId="19" fillId="5" borderId="21" xfId="0" applyNumberFormat="1" applyFont="1" applyFill="1" applyBorder="1" applyAlignment="1">
      <alignment horizontal="left" vertical="center" wrapText="1"/>
    </xf>
    <xf numFmtId="167" fontId="19" fillId="0" borderId="0" xfId="0" applyNumberFormat="1" applyFont="1" applyAlignment="1">
      <alignment horizontal="left" vertical="center"/>
    </xf>
    <xf numFmtId="0" fontId="19" fillId="2" borderId="0" xfId="0" applyFont="1" applyFill="1" applyAlignment="1">
      <alignment vertical="center"/>
    </xf>
    <xf numFmtId="0" fontId="50" fillId="2" borderId="9" xfId="0" applyFont="1" applyFill="1" applyBorder="1" applyAlignment="1">
      <alignment vertical="center" wrapText="1"/>
    </xf>
    <xf numFmtId="0" fontId="18" fillId="0" borderId="1" xfId="0" applyFont="1" applyBorder="1" applyAlignment="1">
      <alignment horizontal="center" vertical="center"/>
    </xf>
    <xf numFmtId="0" fontId="47" fillId="0" borderId="0" xfId="0" applyFont="1" applyAlignment="1">
      <alignment vertical="center" wrapText="1"/>
    </xf>
    <xf numFmtId="0" fontId="51" fillId="0" borderId="1" xfId="0" applyFont="1" applyBorder="1" applyAlignment="1">
      <alignment horizontal="left" vertical="center" wrapText="1"/>
    </xf>
    <xf numFmtId="44" fontId="19" fillId="0" borderId="0" xfId="3" applyFont="1"/>
    <xf numFmtId="44" fontId="0" fillId="0" borderId="0" xfId="3" applyFont="1"/>
    <xf numFmtId="44" fontId="0" fillId="0" borderId="0" xfId="0" applyNumberFormat="1"/>
    <xf numFmtId="0" fontId="19" fillId="0" borderId="4" xfId="0" applyFont="1" applyBorder="1" applyAlignment="1">
      <alignment vertical="center"/>
    </xf>
    <xf numFmtId="164" fontId="19" fillId="0" borderId="5" xfId="0" applyNumberFormat="1" applyFont="1" applyBorder="1" applyAlignment="1">
      <alignment horizontal="center" vertical="center" wrapText="1"/>
    </xf>
    <xf numFmtId="0" fontId="19" fillId="0" borderId="3" xfId="0" applyFont="1" applyBorder="1" applyAlignment="1">
      <alignment vertical="center"/>
    </xf>
    <xf numFmtId="0" fontId="19" fillId="0" borderId="1" xfId="0" applyFont="1" applyBorder="1" applyAlignment="1">
      <alignment vertical="center"/>
    </xf>
    <xf numFmtId="0" fontId="52" fillId="0" borderId="0" xfId="0" applyFont="1" applyAlignment="1">
      <alignment horizontal="left" vertical="center"/>
    </xf>
    <xf numFmtId="0" fontId="53" fillId="0" borderId="0" xfId="0" applyFont="1" applyAlignment="1">
      <alignment horizontal="left" vertical="center"/>
    </xf>
    <xf numFmtId="0" fontId="52" fillId="0" borderId="0" xfId="0" applyFont="1" applyAlignment="1">
      <alignment horizontal="center" vertical="center"/>
    </xf>
    <xf numFmtId="167" fontId="52" fillId="0" borderId="0" xfId="0" applyNumberFormat="1" applyFont="1" applyAlignment="1">
      <alignment horizontal="left" vertical="center"/>
    </xf>
    <xf numFmtId="0" fontId="19" fillId="10" borderId="21" xfId="0" applyFont="1" applyFill="1" applyBorder="1" applyAlignment="1">
      <alignment horizontal="center" vertical="center" wrapText="1"/>
    </xf>
    <xf numFmtId="0" fontId="54" fillId="0" borderId="0" xfId="0" applyFont="1" applyAlignment="1">
      <alignment vertical="center" wrapText="1"/>
    </xf>
    <xf numFmtId="0" fontId="54" fillId="0" borderId="0" xfId="0" applyFont="1" applyAlignment="1">
      <alignment horizontal="center" vertical="center" wrapText="1"/>
    </xf>
    <xf numFmtId="0" fontId="55" fillId="0" borderId="0" xfId="0" applyFont="1" applyAlignment="1">
      <alignment vertical="center" wrapText="1"/>
    </xf>
    <xf numFmtId="0" fontId="55" fillId="0" borderId="0" xfId="0" applyFont="1" applyAlignment="1">
      <alignment horizontal="center" vertical="center" wrapText="1"/>
    </xf>
    <xf numFmtId="0" fontId="55" fillId="10" borderId="0" xfId="0" applyFont="1" applyFill="1" applyAlignment="1">
      <alignment vertical="center" wrapText="1"/>
    </xf>
    <xf numFmtId="0" fontId="55" fillId="10" borderId="0" xfId="0" applyFont="1" applyFill="1" applyAlignment="1">
      <alignment horizontal="center" vertical="center" wrapText="1"/>
    </xf>
    <xf numFmtId="0" fontId="51" fillId="0" borderId="0" xfId="0" applyFont="1" applyAlignment="1">
      <alignment horizontal="left" vertical="center"/>
    </xf>
    <xf numFmtId="0" fontId="57" fillId="0" borderId="0" xfId="0" applyFont="1" applyAlignment="1">
      <alignment vertical="center" wrapText="1"/>
    </xf>
    <xf numFmtId="0" fontId="28" fillId="2" borderId="10"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56" fillId="11" borderId="0" xfId="0" applyFont="1" applyFill="1" applyAlignment="1">
      <alignment horizontal="center" vertical="center"/>
    </xf>
    <xf numFmtId="0" fontId="22" fillId="2" borderId="7"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17" fillId="0" borderId="0" xfId="0" applyFont="1" applyAlignment="1">
      <alignment horizontal="center" vertical="center" wrapText="1"/>
    </xf>
    <xf numFmtId="0" fontId="20" fillId="4" borderId="1" xfId="0" applyFont="1" applyFill="1" applyBorder="1" applyAlignment="1">
      <alignment horizontal="center" vertical="center" wrapText="1"/>
    </xf>
    <xf numFmtId="0" fontId="47"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6" xfId="0" applyFont="1" applyFill="1" applyBorder="1" applyAlignment="1">
      <alignment horizontal="center" vertical="center" wrapText="1"/>
    </xf>
    <xf numFmtId="0" fontId="18" fillId="2" borderId="1" xfId="0" applyFont="1" applyFill="1" applyBorder="1" applyAlignment="1">
      <alignment horizontal="center" vertical="center"/>
    </xf>
    <xf numFmtId="0" fontId="48" fillId="2" borderId="7" xfId="0" applyFont="1" applyFill="1" applyBorder="1" applyAlignment="1">
      <alignment horizontal="center" vertical="center" wrapText="1"/>
    </xf>
    <xf numFmtId="0" fontId="48" fillId="2" borderId="8" xfId="0" applyFont="1" applyFill="1" applyBorder="1" applyAlignment="1">
      <alignment horizontal="center" vertical="center" wrapText="1"/>
    </xf>
    <xf numFmtId="0" fontId="47" fillId="0" borderId="0" xfId="0" applyFont="1" applyAlignment="1">
      <alignment horizontal="center" vertical="center" wrapText="1"/>
    </xf>
    <xf numFmtId="0" fontId="47" fillId="0" borderId="2" xfId="0" applyFont="1" applyBorder="1" applyAlignment="1">
      <alignment horizontal="center" vertical="center" wrapText="1"/>
    </xf>
    <xf numFmtId="6" fontId="52" fillId="0" borderId="0" xfId="0" applyNumberFormat="1" applyFont="1" applyAlignment="1">
      <alignment horizontal="center" vertical="center"/>
    </xf>
  </cellXfs>
  <cellStyles count="4">
    <cellStyle name="Millares" xfId="2" builtinId="3"/>
    <cellStyle name="Moneda" xfId="3" builtinId="4"/>
    <cellStyle name="Normal" xfId="0" builtinId="0"/>
    <cellStyle name="Porcentaje" xfId="1" builtinId="5"/>
  </cellStyles>
  <dxfs count="80">
    <dxf>
      <font>
        <color rgb="FF9C0006"/>
      </font>
      <fill>
        <patternFill>
          <bgColor rgb="FFFFC7CE"/>
        </patternFill>
      </fill>
    </dxf>
    <dxf>
      <font>
        <b val="0"/>
        <i val="0"/>
        <strike val="0"/>
        <condense val="0"/>
        <extend val="0"/>
        <outline val="0"/>
        <shadow val="0"/>
        <u val="none"/>
        <vertAlign val="baseline"/>
        <sz val="9"/>
        <color theme="1"/>
        <name val="Helvetic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64" formatCode="&quot;$&quot;\ #,##0"/>
      <fill>
        <patternFill patternType="solid">
          <fgColor indexed="64"/>
          <bgColor theme="0" tint="-0.249977111117893"/>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9" formatCode="d/mm/yyyy"/>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numFmt numFmtId="19" formatCode="d/mm/yyyy"/>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b val="0"/>
        <i val="0"/>
        <strike val="0"/>
        <condense val="0"/>
        <extend val="0"/>
        <outline val="0"/>
        <shadow val="0"/>
        <u val="none"/>
        <vertAlign val="baseline"/>
        <sz val="9"/>
        <color theme="1"/>
        <name val="Helvetica"/>
        <scheme val="none"/>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medium">
          <color indexed="64"/>
        </bottom>
      </border>
    </dxf>
    <dxf>
      <alignment vertical="center" textRotation="0" justifyLastLine="0" shrinkToFit="0" readingOrder="0"/>
    </dxf>
    <dxf>
      <font>
        <strike val="0"/>
        <outline val="0"/>
        <shadow val="0"/>
        <u val="none"/>
        <vertAlign val="baseline"/>
        <sz val="9"/>
        <name val="Helvetica"/>
        <scheme val="none"/>
      </font>
    </dxf>
    <dxf>
      <border outline="0">
        <left style="thin">
          <color indexed="64"/>
        </left>
        <right style="thin">
          <color indexed="64"/>
        </right>
        <bottom style="thin">
          <color indexed="64"/>
        </bottom>
      </border>
    </dxf>
    <dxf>
      <font>
        <b val="0"/>
        <i val="0"/>
        <strike val="0"/>
        <condense val="0"/>
        <extend val="0"/>
        <outline val="0"/>
        <shadow val="0"/>
        <u val="none"/>
        <vertAlign val="baseline"/>
        <sz val="9"/>
        <color theme="1"/>
        <name val="Helvetica"/>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auto="1"/>
        <name val="Helvetica"/>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167" formatCode="_-[$$-240A]\ * #,##0.00_-;\-[$$-240A]\ * #,##0.00_-;_-[$$-240A]\ * &quot;-&quot;??_-;_-@_-"/>
      <fill>
        <patternFill patternType="solid">
          <fgColor indexed="64"/>
          <bgColor theme="0" tint="-0.249977111117893"/>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numFmt numFmtId="167" formatCode="_-[$$-240A]\ * #,##0.00_-;\-[$$-240A]\ * #,##0.00_-;_-[$$-240A]\ * &quot;-&quot;??_-;_-@_-"/>
      <fill>
        <patternFill patternType="solid">
          <fgColor indexed="64"/>
          <bgColor theme="0" tint="-0.249977111117893"/>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167" formatCode="_-[$$-240A]\ * #,##0.00_-;\-[$$-240A]\ * #,##0.00_-;_-[$$-240A]\ * &quot;-&quot;??_-;_-@_-"/>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167" formatCode="_-[$$-240A]\ * #,##0.00_-;\-[$$-240A]\ * #,##0.00_-;_-[$$-240A]\ * &quot;-&quot;??_-;_-@_-"/>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167" formatCode="_-[$$-240A]\ * #,##0.00_-;\-[$$-240A]\ * #,##0.00_-;_-[$$-240A]\ * &quot;-&quot;??_-;_-@_-"/>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numFmt numFmtId="167" formatCode="_-[$$-240A]\ * #,##0.00_-;\-[$$-240A]\ * #,##0.00_-;_-[$$-240A]\ * &quot;-&quot;??_-;_-@_-"/>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numFmt numFmtId="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9"/>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Helvetica"/>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Helvetic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Helvetic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9"/>
        <color theme="1"/>
        <name val="Helvetica"/>
        <scheme val="none"/>
      </font>
      <alignment horizontal="center" vertical="center" textRotation="0" wrapText="1" indent="0" justifyLastLine="0" shrinkToFit="0" readingOrder="0"/>
    </dxf>
    <dxf>
      <border outline="0">
        <left style="thin">
          <color rgb="FF000000"/>
        </left>
        <right style="thin">
          <color rgb="FF000000"/>
        </right>
        <bottom style="thin">
          <color rgb="FF000000"/>
        </bottom>
      </border>
    </dxf>
    <dxf>
      <alignment horizontal="center" vertical="center" textRotation="0" indent="0" justifyLastLine="0" shrinkToFit="0" readingOrder="0"/>
    </dxf>
    <dxf>
      <border outline="0">
        <bottom style="thin">
          <color rgb="FF000000"/>
        </bottom>
      </border>
    </dxf>
    <dxf>
      <font>
        <b/>
        <i val="0"/>
        <strike val="0"/>
        <condense val="0"/>
        <extend val="0"/>
        <outline val="0"/>
        <shadow val="0"/>
        <u val="none"/>
        <vertAlign val="baseline"/>
        <sz val="9"/>
        <color auto="1"/>
        <name val="Helvetica"/>
        <scheme val="none"/>
      </font>
      <fill>
        <patternFill patternType="solid">
          <fgColor indexed="64"/>
          <bgColor theme="4"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FF5050"/>
      <color rgb="FFB43636"/>
      <color rgb="FFF8BCBD"/>
      <color rgb="FFA50021"/>
      <color rgb="FFFFFFEF"/>
      <color rgb="FF66FFCC"/>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133349</xdr:colOff>
      <xdr:row>4</xdr:row>
      <xdr:rowOff>95251</xdr:rowOff>
    </xdr:from>
    <xdr:to>
      <xdr:col>1</xdr:col>
      <xdr:colOff>542925</xdr:colOff>
      <xdr:row>4</xdr:row>
      <xdr:rowOff>466725</xdr:rowOff>
    </xdr:to>
    <xdr:sp macro="" textlink="">
      <xdr:nvSpPr>
        <xdr:cNvPr id="2" name="Globo: flecha hacia arriba 1">
          <a:extLst>
            <a:ext uri="{FF2B5EF4-FFF2-40B4-BE49-F238E27FC236}">
              <a16:creationId xmlns:a16="http://schemas.microsoft.com/office/drawing/2014/main" id="{65205E40-20A7-40BA-B22B-32B3583EF67E}"/>
            </a:ext>
          </a:extLst>
        </xdr:cNvPr>
        <xdr:cNvSpPr/>
      </xdr:nvSpPr>
      <xdr:spPr>
        <a:xfrm rot="5400000">
          <a:off x="266700" y="1073150"/>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a:t>
          </a:r>
        </a:p>
      </xdr:txBody>
    </xdr:sp>
    <xdr:clientData/>
  </xdr:twoCellAnchor>
  <xdr:twoCellAnchor>
    <xdr:from>
      <xdr:col>1</xdr:col>
      <xdr:colOff>133349</xdr:colOff>
      <xdr:row>5</xdr:row>
      <xdr:rowOff>93663</xdr:rowOff>
    </xdr:from>
    <xdr:to>
      <xdr:col>1</xdr:col>
      <xdr:colOff>542925</xdr:colOff>
      <xdr:row>5</xdr:row>
      <xdr:rowOff>465137</xdr:rowOff>
    </xdr:to>
    <xdr:sp macro="" textlink="">
      <xdr:nvSpPr>
        <xdr:cNvPr id="3" name="Globo: flecha hacia arriba 2">
          <a:extLst>
            <a:ext uri="{FF2B5EF4-FFF2-40B4-BE49-F238E27FC236}">
              <a16:creationId xmlns:a16="http://schemas.microsoft.com/office/drawing/2014/main" id="{21341355-BF48-4A94-8A13-2D9B8B7D27A5}"/>
            </a:ext>
          </a:extLst>
        </xdr:cNvPr>
        <xdr:cNvSpPr/>
      </xdr:nvSpPr>
      <xdr:spPr>
        <a:xfrm rot="5400000">
          <a:off x="255588" y="1598612"/>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a:t>
          </a:r>
        </a:p>
      </xdr:txBody>
    </xdr:sp>
    <xdr:clientData/>
  </xdr:twoCellAnchor>
  <xdr:twoCellAnchor>
    <xdr:from>
      <xdr:col>1</xdr:col>
      <xdr:colOff>117474</xdr:colOff>
      <xdr:row>6</xdr:row>
      <xdr:rowOff>100013</xdr:rowOff>
    </xdr:from>
    <xdr:to>
      <xdr:col>1</xdr:col>
      <xdr:colOff>527050</xdr:colOff>
      <xdr:row>6</xdr:row>
      <xdr:rowOff>471487</xdr:rowOff>
    </xdr:to>
    <xdr:sp macro="" textlink="">
      <xdr:nvSpPr>
        <xdr:cNvPr id="4" name="Globo: flecha hacia arriba 3">
          <a:extLst>
            <a:ext uri="{FF2B5EF4-FFF2-40B4-BE49-F238E27FC236}">
              <a16:creationId xmlns:a16="http://schemas.microsoft.com/office/drawing/2014/main" id="{08823C2B-B84F-41CA-A291-C523A057F76C}"/>
            </a:ext>
          </a:extLst>
        </xdr:cNvPr>
        <xdr:cNvSpPr/>
      </xdr:nvSpPr>
      <xdr:spPr>
        <a:xfrm rot="5400000">
          <a:off x="239713" y="2176462"/>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a:t>
          </a:r>
        </a:p>
      </xdr:txBody>
    </xdr:sp>
    <xdr:clientData/>
  </xdr:twoCellAnchor>
  <xdr:twoCellAnchor>
    <xdr:from>
      <xdr:col>1</xdr:col>
      <xdr:colOff>106361</xdr:colOff>
      <xdr:row>9</xdr:row>
      <xdr:rowOff>176214</xdr:rowOff>
    </xdr:from>
    <xdr:to>
      <xdr:col>1</xdr:col>
      <xdr:colOff>515937</xdr:colOff>
      <xdr:row>9</xdr:row>
      <xdr:rowOff>547688</xdr:rowOff>
    </xdr:to>
    <xdr:sp macro="" textlink="">
      <xdr:nvSpPr>
        <xdr:cNvPr id="7" name="Globo: flecha hacia arriba 6">
          <a:extLst>
            <a:ext uri="{FF2B5EF4-FFF2-40B4-BE49-F238E27FC236}">
              <a16:creationId xmlns:a16="http://schemas.microsoft.com/office/drawing/2014/main" id="{7F14ED21-00C5-4587-B730-3B15BD41F775}"/>
            </a:ext>
          </a:extLst>
        </xdr:cNvPr>
        <xdr:cNvSpPr/>
      </xdr:nvSpPr>
      <xdr:spPr>
        <a:xfrm rot="5400000">
          <a:off x="233362" y="3973513"/>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6</a:t>
          </a:r>
        </a:p>
      </xdr:txBody>
    </xdr:sp>
    <xdr:clientData/>
  </xdr:twoCellAnchor>
  <xdr:twoCellAnchor>
    <xdr:from>
      <xdr:col>1</xdr:col>
      <xdr:colOff>106361</xdr:colOff>
      <xdr:row>8</xdr:row>
      <xdr:rowOff>131764</xdr:rowOff>
    </xdr:from>
    <xdr:to>
      <xdr:col>1</xdr:col>
      <xdr:colOff>515937</xdr:colOff>
      <xdr:row>8</xdr:row>
      <xdr:rowOff>503238</xdr:rowOff>
    </xdr:to>
    <xdr:sp macro="" textlink="">
      <xdr:nvSpPr>
        <xdr:cNvPr id="18" name="Globo: flecha hacia arriba 17">
          <a:extLst>
            <a:ext uri="{FF2B5EF4-FFF2-40B4-BE49-F238E27FC236}">
              <a16:creationId xmlns:a16="http://schemas.microsoft.com/office/drawing/2014/main" id="{197DE857-4481-4F15-B7BF-9B6C94B0F553}"/>
            </a:ext>
          </a:extLst>
        </xdr:cNvPr>
        <xdr:cNvSpPr/>
      </xdr:nvSpPr>
      <xdr:spPr>
        <a:xfrm rot="5400000">
          <a:off x="228600" y="3351213"/>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5</a:t>
          </a:r>
        </a:p>
      </xdr:txBody>
    </xdr:sp>
    <xdr:clientData/>
  </xdr:twoCellAnchor>
  <xdr:twoCellAnchor>
    <xdr:from>
      <xdr:col>1</xdr:col>
      <xdr:colOff>103043</xdr:colOff>
      <xdr:row>12</xdr:row>
      <xdr:rowOff>525464</xdr:rowOff>
    </xdr:from>
    <xdr:to>
      <xdr:col>1</xdr:col>
      <xdr:colOff>512619</xdr:colOff>
      <xdr:row>12</xdr:row>
      <xdr:rowOff>896938</xdr:rowOff>
    </xdr:to>
    <xdr:sp macro="" textlink="">
      <xdr:nvSpPr>
        <xdr:cNvPr id="19" name="Globo: flecha hacia arriba 18">
          <a:extLst>
            <a:ext uri="{FF2B5EF4-FFF2-40B4-BE49-F238E27FC236}">
              <a16:creationId xmlns:a16="http://schemas.microsoft.com/office/drawing/2014/main" id="{DAFD5D54-FACB-400C-82E9-8C98163FF019}"/>
            </a:ext>
          </a:extLst>
        </xdr:cNvPr>
        <xdr:cNvSpPr/>
      </xdr:nvSpPr>
      <xdr:spPr>
        <a:xfrm rot="5400000">
          <a:off x="230044" y="7916863"/>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9</a:t>
          </a:r>
        </a:p>
      </xdr:txBody>
    </xdr:sp>
    <xdr:clientData/>
  </xdr:twoCellAnchor>
  <xdr:twoCellAnchor>
    <xdr:from>
      <xdr:col>1</xdr:col>
      <xdr:colOff>91875</xdr:colOff>
      <xdr:row>13</xdr:row>
      <xdr:rowOff>890588</xdr:rowOff>
    </xdr:from>
    <xdr:to>
      <xdr:col>1</xdr:col>
      <xdr:colOff>523875</xdr:colOff>
      <xdr:row>13</xdr:row>
      <xdr:rowOff>1250588</xdr:rowOff>
    </xdr:to>
    <xdr:sp macro="" textlink="">
      <xdr:nvSpPr>
        <xdr:cNvPr id="20" name="Globo: flecha hacia arriba 19">
          <a:extLst>
            <a:ext uri="{FF2B5EF4-FFF2-40B4-BE49-F238E27FC236}">
              <a16:creationId xmlns:a16="http://schemas.microsoft.com/office/drawing/2014/main" id="{768BAD87-587D-42D3-8A53-46786C2A926A}"/>
            </a:ext>
          </a:extLst>
        </xdr:cNvPr>
        <xdr:cNvSpPr/>
      </xdr:nvSpPr>
      <xdr:spPr>
        <a:xfrm rot="5400000">
          <a:off x="231063" y="9966838"/>
          <a:ext cx="360000" cy="432000"/>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10</a:t>
          </a:r>
        </a:p>
      </xdr:txBody>
    </xdr:sp>
    <xdr:clientData/>
  </xdr:twoCellAnchor>
  <xdr:twoCellAnchor>
    <xdr:from>
      <xdr:col>1</xdr:col>
      <xdr:colOff>82548</xdr:colOff>
      <xdr:row>15</xdr:row>
      <xdr:rowOff>96838</xdr:rowOff>
    </xdr:from>
    <xdr:to>
      <xdr:col>1</xdr:col>
      <xdr:colOff>565149</xdr:colOff>
      <xdr:row>15</xdr:row>
      <xdr:rowOff>468312</xdr:rowOff>
    </xdr:to>
    <xdr:sp macro="" textlink="">
      <xdr:nvSpPr>
        <xdr:cNvPr id="22" name="Globo: flecha hacia arriba 21">
          <a:extLst>
            <a:ext uri="{FF2B5EF4-FFF2-40B4-BE49-F238E27FC236}">
              <a16:creationId xmlns:a16="http://schemas.microsoft.com/office/drawing/2014/main" id="{FC77F361-8750-40A7-BE84-2B96F386E675}"/>
            </a:ext>
          </a:extLst>
        </xdr:cNvPr>
        <xdr:cNvSpPr/>
      </xdr:nvSpPr>
      <xdr:spPr>
        <a:xfrm rot="5400000">
          <a:off x="246062" y="13693774"/>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12</a:t>
          </a:r>
        </a:p>
      </xdr:txBody>
    </xdr:sp>
    <xdr:clientData/>
  </xdr:twoCellAnchor>
  <xdr:twoCellAnchor>
    <xdr:from>
      <xdr:col>1</xdr:col>
      <xdr:colOff>90485</xdr:colOff>
      <xdr:row>16</xdr:row>
      <xdr:rowOff>273050</xdr:rowOff>
    </xdr:from>
    <xdr:to>
      <xdr:col>1</xdr:col>
      <xdr:colOff>573086</xdr:colOff>
      <xdr:row>16</xdr:row>
      <xdr:rowOff>644524</xdr:rowOff>
    </xdr:to>
    <xdr:sp macro="" textlink="">
      <xdr:nvSpPr>
        <xdr:cNvPr id="24" name="Globo: flecha hacia arriba 23">
          <a:extLst>
            <a:ext uri="{FF2B5EF4-FFF2-40B4-BE49-F238E27FC236}">
              <a16:creationId xmlns:a16="http://schemas.microsoft.com/office/drawing/2014/main" id="{67981269-9B9F-400E-92DD-F391551769F6}"/>
            </a:ext>
          </a:extLst>
        </xdr:cNvPr>
        <xdr:cNvSpPr/>
      </xdr:nvSpPr>
      <xdr:spPr>
        <a:xfrm rot="5400000">
          <a:off x="253999" y="14441486"/>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13</a:t>
          </a:r>
        </a:p>
      </xdr:txBody>
    </xdr:sp>
    <xdr:clientData/>
  </xdr:twoCellAnchor>
  <xdr:twoCellAnchor>
    <xdr:from>
      <xdr:col>1</xdr:col>
      <xdr:colOff>82547</xdr:colOff>
      <xdr:row>14</xdr:row>
      <xdr:rowOff>761999</xdr:rowOff>
    </xdr:from>
    <xdr:to>
      <xdr:col>1</xdr:col>
      <xdr:colOff>565148</xdr:colOff>
      <xdr:row>14</xdr:row>
      <xdr:rowOff>1133473</xdr:rowOff>
    </xdr:to>
    <xdr:sp macro="" textlink="">
      <xdr:nvSpPr>
        <xdr:cNvPr id="25" name="Globo: flecha hacia arriba 24">
          <a:extLst>
            <a:ext uri="{FF2B5EF4-FFF2-40B4-BE49-F238E27FC236}">
              <a16:creationId xmlns:a16="http://schemas.microsoft.com/office/drawing/2014/main" id="{7F72FCB2-ECC0-45E6-9EAC-654ABC1E9E50}"/>
            </a:ext>
          </a:extLst>
        </xdr:cNvPr>
        <xdr:cNvSpPr/>
      </xdr:nvSpPr>
      <xdr:spPr>
        <a:xfrm rot="5400000">
          <a:off x="246061" y="12168185"/>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11</a:t>
          </a:r>
        </a:p>
      </xdr:txBody>
    </xdr:sp>
    <xdr:clientData/>
  </xdr:twoCellAnchor>
  <xdr:twoCellAnchor>
    <xdr:from>
      <xdr:col>1</xdr:col>
      <xdr:colOff>77785</xdr:colOff>
      <xdr:row>18</xdr:row>
      <xdr:rowOff>128587</xdr:rowOff>
    </xdr:from>
    <xdr:to>
      <xdr:col>1</xdr:col>
      <xdr:colOff>560386</xdr:colOff>
      <xdr:row>18</xdr:row>
      <xdr:rowOff>500061</xdr:rowOff>
    </xdr:to>
    <xdr:sp macro="" textlink="">
      <xdr:nvSpPr>
        <xdr:cNvPr id="26" name="Globo: flecha hacia arriba 25">
          <a:extLst>
            <a:ext uri="{FF2B5EF4-FFF2-40B4-BE49-F238E27FC236}">
              <a16:creationId xmlns:a16="http://schemas.microsoft.com/office/drawing/2014/main" id="{01F6F5B1-38AC-41E5-B3F7-3438489E6003}"/>
            </a:ext>
          </a:extLst>
        </xdr:cNvPr>
        <xdr:cNvSpPr/>
      </xdr:nvSpPr>
      <xdr:spPr>
        <a:xfrm rot="5400000">
          <a:off x="241299" y="16240123"/>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15</a:t>
          </a:r>
        </a:p>
      </xdr:txBody>
    </xdr:sp>
    <xdr:clientData/>
  </xdr:twoCellAnchor>
  <xdr:twoCellAnchor>
    <xdr:from>
      <xdr:col>1</xdr:col>
      <xdr:colOff>76198</xdr:colOff>
      <xdr:row>20</xdr:row>
      <xdr:rowOff>239569</xdr:rowOff>
    </xdr:from>
    <xdr:to>
      <xdr:col>1</xdr:col>
      <xdr:colOff>558799</xdr:colOff>
      <xdr:row>20</xdr:row>
      <xdr:rowOff>611043</xdr:rowOff>
    </xdr:to>
    <xdr:sp macro="" textlink="">
      <xdr:nvSpPr>
        <xdr:cNvPr id="27" name="Globo: flecha hacia arriba 26">
          <a:extLst>
            <a:ext uri="{FF2B5EF4-FFF2-40B4-BE49-F238E27FC236}">
              <a16:creationId xmlns:a16="http://schemas.microsoft.com/office/drawing/2014/main" id="{F05D46A0-8E50-46C0-9686-AA0B31CC667E}"/>
            </a:ext>
          </a:extLst>
        </xdr:cNvPr>
        <xdr:cNvSpPr/>
      </xdr:nvSpPr>
      <xdr:spPr>
        <a:xfrm rot="5400000">
          <a:off x="234950" y="17598880"/>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17</a:t>
          </a:r>
        </a:p>
      </xdr:txBody>
    </xdr:sp>
    <xdr:clientData/>
  </xdr:twoCellAnchor>
  <xdr:twoCellAnchor>
    <xdr:from>
      <xdr:col>1</xdr:col>
      <xdr:colOff>79373</xdr:colOff>
      <xdr:row>21</xdr:row>
      <xdr:rowOff>130755</xdr:rowOff>
    </xdr:from>
    <xdr:to>
      <xdr:col>1</xdr:col>
      <xdr:colOff>561974</xdr:colOff>
      <xdr:row>21</xdr:row>
      <xdr:rowOff>502229</xdr:rowOff>
    </xdr:to>
    <xdr:sp macro="" textlink="">
      <xdr:nvSpPr>
        <xdr:cNvPr id="28" name="Globo: flecha hacia arriba 27">
          <a:extLst>
            <a:ext uri="{FF2B5EF4-FFF2-40B4-BE49-F238E27FC236}">
              <a16:creationId xmlns:a16="http://schemas.microsoft.com/office/drawing/2014/main" id="{43CFC125-EA2E-4AED-B9BD-D599E0F13CC5}"/>
            </a:ext>
          </a:extLst>
        </xdr:cNvPr>
        <xdr:cNvSpPr/>
      </xdr:nvSpPr>
      <xdr:spPr>
        <a:xfrm rot="5400000">
          <a:off x="242887" y="18147291"/>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18</a:t>
          </a:r>
        </a:p>
      </xdr:txBody>
    </xdr:sp>
    <xdr:clientData/>
  </xdr:twoCellAnchor>
  <xdr:twoCellAnchor>
    <xdr:from>
      <xdr:col>1</xdr:col>
      <xdr:colOff>82548</xdr:colOff>
      <xdr:row>22</xdr:row>
      <xdr:rowOff>131908</xdr:rowOff>
    </xdr:from>
    <xdr:to>
      <xdr:col>1</xdr:col>
      <xdr:colOff>565149</xdr:colOff>
      <xdr:row>22</xdr:row>
      <xdr:rowOff>527908</xdr:rowOff>
    </xdr:to>
    <xdr:sp macro="" textlink="">
      <xdr:nvSpPr>
        <xdr:cNvPr id="29" name="Globo: flecha hacia arriba 28">
          <a:extLst>
            <a:ext uri="{FF2B5EF4-FFF2-40B4-BE49-F238E27FC236}">
              <a16:creationId xmlns:a16="http://schemas.microsoft.com/office/drawing/2014/main" id="{44FF097B-B3DD-43DA-906F-6C4EBF381CD6}"/>
            </a:ext>
          </a:extLst>
        </xdr:cNvPr>
        <xdr:cNvSpPr/>
      </xdr:nvSpPr>
      <xdr:spPr>
        <a:xfrm rot="5400000">
          <a:off x="233799" y="18789357"/>
          <a:ext cx="396000"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19</a:t>
          </a:r>
        </a:p>
      </xdr:txBody>
    </xdr:sp>
    <xdr:clientData/>
  </xdr:twoCellAnchor>
  <xdr:twoCellAnchor>
    <xdr:from>
      <xdr:col>1</xdr:col>
      <xdr:colOff>90486</xdr:colOff>
      <xdr:row>25</xdr:row>
      <xdr:rowOff>123538</xdr:rowOff>
    </xdr:from>
    <xdr:to>
      <xdr:col>1</xdr:col>
      <xdr:colOff>573087</xdr:colOff>
      <xdr:row>25</xdr:row>
      <xdr:rowOff>519538</xdr:rowOff>
    </xdr:to>
    <xdr:sp macro="" textlink="">
      <xdr:nvSpPr>
        <xdr:cNvPr id="30" name="Globo: flecha hacia arriba 29">
          <a:extLst>
            <a:ext uri="{FF2B5EF4-FFF2-40B4-BE49-F238E27FC236}">
              <a16:creationId xmlns:a16="http://schemas.microsoft.com/office/drawing/2014/main" id="{F6CB0802-951E-4E40-ADA2-7DD9B8A13EB4}"/>
            </a:ext>
          </a:extLst>
        </xdr:cNvPr>
        <xdr:cNvSpPr/>
      </xdr:nvSpPr>
      <xdr:spPr>
        <a:xfrm rot="5400000">
          <a:off x="241737" y="19409637"/>
          <a:ext cx="396000"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22</a:t>
          </a:r>
        </a:p>
      </xdr:txBody>
    </xdr:sp>
    <xdr:clientData/>
  </xdr:twoCellAnchor>
  <xdr:twoCellAnchor>
    <xdr:from>
      <xdr:col>1</xdr:col>
      <xdr:colOff>82548</xdr:colOff>
      <xdr:row>23</xdr:row>
      <xdr:rowOff>148649</xdr:rowOff>
    </xdr:from>
    <xdr:to>
      <xdr:col>1</xdr:col>
      <xdr:colOff>565149</xdr:colOff>
      <xdr:row>23</xdr:row>
      <xdr:rowOff>520123</xdr:rowOff>
    </xdr:to>
    <xdr:sp macro="" textlink="">
      <xdr:nvSpPr>
        <xdr:cNvPr id="31" name="Globo: flecha hacia arriba 30">
          <a:extLst>
            <a:ext uri="{FF2B5EF4-FFF2-40B4-BE49-F238E27FC236}">
              <a16:creationId xmlns:a16="http://schemas.microsoft.com/office/drawing/2014/main" id="{E2CFBD06-750F-4F79-A3D7-A1D410813349}"/>
            </a:ext>
          </a:extLst>
        </xdr:cNvPr>
        <xdr:cNvSpPr/>
      </xdr:nvSpPr>
      <xdr:spPr>
        <a:xfrm rot="5400000">
          <a:off x="246062" y="20051135"/>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20</a:t>
          </a:r>
        </a:p>
      </xdr:txBody>
    </xdr:sp>
    <xdr:clientData/>
  </xdr:twoCellAnchor>
  <xdr:twoCellAnchor>
    <xdr:from>
      <xdr:col>1</xdr:col>
      <xdr:colOff>85723</xdr:colOff>
      <xdr:row>24</xdr:row>
      <xdr:rowOff>137102</xdr:rowOff>
    </xdr:from>
    <xdr:to>
      <xdr:col>1</xdr:col>
      <xdr:colOff>568324</xdr:colOff>
      <xdr:row>24</xdr:row>
      <xdr:rowOff>508576</xdr:rowOff>
    </xdr:to>
    <xdr:sp macro="" textlink="">
      <xdr:nvSpPr>
        <xdr:cNvPr id="32" name="Globo: flecha hacia arriba 31">
          <a:extLst>
            <a:ext uri="{FF2B5EF4-FFF2-40B4-BE49-F238E27FC236}">
              <a16:creationId xmlns:a16="http://schemas.microsoft.com/office/drawing/2014/main" id="{B81CBEDD-2264-49EF-97A2-06EAEDD16104}"/>
            </a:ext>
          </a:extLst>
        </xdr:cNvPr>
        <xdr:cNvSpPr/>
      </xdr:nvSpPr>
      <xdr:spPr>
        <a:xfrm rot="5400000">
          <a:off x="249237" y="20668238"/>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21</a:t>
          </a:r>
        </a:p>
      </xdr:txBody>
    </xdr:sp>
    <xdr:clientData/>
  </xdr:twoCellAnchor>
  <xdr:twoCellAnchor>
    <xdr:from>
      <xdr:col>1</xdr:col>
      <xdr:colOff>69848</xdr:colOff>
      <xdr:row>26</xdr:row>
      <xdr:rowOff>121803</xdr:rowOff>
    </xdr:from>
    <xdr:to>
      <xdr:col>1</xdr:col>
      <xdr:colOff>552449</xdr:colOff>
      <xdr:row>26</xdr:row>
      <xdr:rowOff>493277</xdr:rowOff>
    </xdr:to>
    <xdr:sp macro="" textlink="">
      <xdr:nvSpPr>
        <xdr:cNvPr id="33" name="Globo: flecha hacia arriba 32">
          <a:extLst>
            <a:ext uri="{FF2B5EF4-FFF2-40B4-BE49-F238E27FC236}">
              <a16:creationId xmlns:a16="http://schemas.microsoft.com/office/drawing/2014/main" id="{1143BC68-493A-4624-93BC-CD565DDF705D}"/>
            </a:ext>
          </a:extLst>
        </xdr:cNvPr>
        <xdr:cNvSpPr/>
      </xdr:nvSpPr>
      <xdr:spPr>
        <a:xfrm rot="5400000">
          <a:off x="233362" y="21281589"/>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23</a:t>
          </a:r>
        </a:p>
      </xdr:txBody>
    </xdr:sp>
    <xdr:clientData/>
  </xdr:twoCellAnchor>
  <xdr:twoCellAnchor>
    <xdr:from>
      <xdr:col>1</xdr:col>
      <xdr:colOff>76198</xdr:colOff>
      <xdr:row>27</xdr:row>
      <xdr:rowOff>124403</xdr:rowOff>
    </xdr:from>
    <xdr:to>
      <xdr:col>1</xdr:col>
      <xdr:colOff>558799</xdr:colOff>
      <xdr:row>27</xdr:row>
      <xdr:rowOff>495877</xdr:rowOff>
    </xdr:to>
    <xdr:sp macro="" textlink="">
      <xdr:nvSpPr>
        <xdr:cNvPr id="34" name="Globo: flecha hacia arriba 33">
          <a:extLst>
            <a:ext uri="{FF2B5EF4-FFF2-40B4-BE49-F238E27FC236}">
              <a16:creationId xmlns:a16="http://schemas.microsoft.com/office/drawing/2014/main" id="{10358710-CA29-4932-A17A-6156F3FD6B34}"/>
            </a:ext>
          </a:extLst>
        </xdr:cNvPr>
        <xdr:cNvSpPr/>
      </xdr:nvSpPr>
      <xdr:spPr>
        <a:xfrm rot="5400000">
          <a:off x="239712" y="21906489"/>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24</a:t>
          </a:r>
        </a:p>
      </xdr:txBody>
    </xdr:sp>
    <xdr:clientData/>
  </xdr:twoCellAnchor>
  <xdr:twoCellAnchor>
    <xdr:from>
      <xdr:col>1</xdr:col>
      <xdr:colOff>88897</xdr:colOff>
      <xdr:row>35</xdr:row>
      <xdr:rowOff>125126</xdr:rowOff>
    </xdr:from>
    <xdr:to>
      <xdr:col>1</xdr:col>
      <xdr:colOff>571498</xdr:colOff>
      <xdr:row>35</xdr:row>
      <xdr:rowOff>496600</xdr:rowOff>
    </xdr:to>
    <xdr:sp macro="" textlink="">
      <xdr:nvSpPr>
        <xdr:cNvPr id="37" name="Globo: flecha hacia arriba 36">
          <a:extLst>
            <a:ext uri="{FF2B5EF4-FFF2-40B4-BE49-F238E27FC236}">
              <a16:creationId xmlns:a16="http://schemas.microsoft.com/office/drawing/2014/main" id="{36D451AD-38B5-43D6-B4AD-3C53AED030C5}"/>
            </a:ext>
          </a:extLst>
        </xdr:cNvPr>
        <xdr:cNvSpPr/>
      </xdr:nvSpPr>
      <xdr:spPr>
        <a:xfrm rot="5400000">
          <a:off x="252411" y="27368212"/>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32</a:t>
          </a:r>
        </a:p>
      </xdr:txBody>
    </xdr:sp>
    <xdr:clientData/>
  </xdr:twoCellAnchor>
  <xdr:twoCellAnchor editAs="oneCell">
    <xdr:from>
      <xdr:col>1</xdr:col>
      <xdr:colOff>31750</xdr:colOff>
      <xdr:row>1</xdr:row>
      <xdr:rowOff>44450</xdr:rowOff>
    </xdr:from>
    <xdr:to>
      <xdr:col>2</xdr:col>
      <xdr:colOff>372341</xdr:colOff>
      <xdr:row>1</xdr:row>
      <xdr:rowOff>404450</xdr:rowOff>
    </xdr:to>
    <xdr:pic>
      <xdr:nvPicPr>
        <xdr:cNvPr id="9" name="Imagen 8">
          <a:extLst>
            <a:ext uri="{FF2B5EF4-FFF2-40B4-BE49-F238E27FC236}">
              <a16:creationId xmlns:a16="http://schemas.microsoft.com/office/drawing/2014/main" id="{1613F131-E50B-4A9E-B35B-1CBFE52526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050" y="209550"/>
          <a:ext cx="1039091" cy="360000"/>
        </a:xfrm>
        <a:prstGeom prst="rect">
          <a:avLst/>
        </a:prstGeom>
      </xdr:spPr>
    </xdr:pic>
    <xdr:clientData/>
  </xdr:twoCellAnchor>
  <xdr:twoCellAnchor editAs="oneCell">
    <xdr:from>
      <xdr:col>3</xdr:col>
      <xdr:colOff>6388100</xdr:colOff>
      <xdr:row>1</xdr:row>
      <xdr:rowOff>44450</xdr:rowOff>
    </xdr:from>
    <xdr:to>
      <xdr:col>4</xdr:col>
      <xdr:colOff>2615</xdr:colOff>
      <xdr:row>1</xdr:row>
      <xdr:rowOff>404450</xdr:rowOff>
    </xdr:to>
    <xdr:pic>
      <xdr:nvPicPr>
        <xdr:cNvPr id="10" name="Imagen 9">
          <a:extLst>
            <a:ext uri="{FF2B5EF4-FFF2-40B4-BE49-F238E27FC236}">
              <a16:creationId xmlns:a16="http://schemas.microsoft.com/office/drawing/2014/main" id="{F4DC9D31-F868-493C-856F-E7CB0369C0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109200" y="209550"/>
          <a:ext cx="1202765" cy="360000"/>
        </a:xfrm>
        <a:prstGeom prst="rect">
          <a:avLst/>
        </a:prstGeom>
      </xdr:spPr>
    </xdr:pic>
    <xdr:clientData/>
  </xdr:twoCellAnchor>
  <xdr:twoCellAnchor>
    <xdr:from>
      <xdr:col>1</xdr:col>
      <xdr:colOff>80960</xdr:colOff>
      <xdr:row>33</xdr:row>
      <xdr:rowOff>171016</xdr:rowOff>
    </xdr:from>
    <xdr:to>
      <xdr:col>1</xdr:col>
      <xdr:colOff>563561</xdr:colOff>
      <xdr:row>33</xdr:row>
      <xdr:rowOff>542490</xdr:rowOff>
    </xdr:to>
    <xdr:sp macro="" textlink="">
      <xdr:nvSpPr>
        <xdr:cNvPr id="11" name="Globo: flecha hacia arriba 10">
          <a:extLst>
            <a:ext uri="{FF2B5EF4-FFF2-40B4-BE49-F238E27FC236}">
              <a16:creationId xmlns:a16="http://schemas.microsoft.com/office/drawing/2014/main" id="{B36E1167-5667-40D6-A496-F930B18FA80D}"/>
            </a:ext>
          </a:extLst>
        </xdr:cNvPr>
        <xdr:cNvSpPr/>
      </xdr:nvSpPr>
      <xdr:spPr>
        <a:xfrm rot="5400000">
          <a:off x="244474" y="25712302"/>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30</a:t>
          </a:r>
        </a:p>
      </xdr:txBody>
    </xdr:sp>
    <xdr:clientData/>
  </xdr:twoCellAnchor>
  <xdr:twoCellAnchor>
    <xdr:from>
      <xdr:col>1</xdr:col>
      <xdr:colOff>90484</xdr:colOff>
      <xdr:row>34</xdr:row>
      <xdr:rowOff>177800</xdr:rowOff>
    </xdr:from>
    <xdr:to>
      <xdr:col>1</xdr:col>
      <xdr:colOff>573085</xdr:colOff>
      <xdr:row>34</xdr:row>
      <xdr:rowOff>549274</xdr:rowOff>
    </xdr:to>
    <xdr:sp macro="" textlink="">
      <xdr:nvSpPr>
        <xdr:cNvPr id="12" name="Globo: flecha hacia arriba 11">
          <a:extLst>
            <a:ext uri="{FF2B5EF4-FFF2-40B4-BE49-F238E27FC236}">
              <a16:creationId xmlns:a16="http://schemas.microsoft.com/office/drawing/2014/main" id="{D71F118D-52BA-4297-A660-4CEE34FD63C9}"/>
            </a:ext>
          </a:extLst>
        </xdr:cNvPr>
        <xdr:cNvSpPr/>
      </xdr:nvSpPr>
      <xdr:spPr>
        <a:xfrm rot="5400000">
          <a:off x="253998" y="26627136"/>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31</a:t>
          </a:r>
        </a:p>
      </xdr:txBody>
    </xdr:sp>
    <xdr:clientData/>
  </xdr:twoCellAnchor>
  <xdr:twoCellAnchor>
    <xdr:from>
      <xdr:col>1</xdr:col>
      <xdr:colOff>109537</xdr:colOff>
      <xdr:row>7</xdr:row>
      <xdr:rowOff>112713</xdr:rowOff>
    </xdr:from>
    <xdr:to>
      <xdr:col>1</xdr:col>
      <xdr:colOff>519113</xdr:colOff>
      <xdr:row>7</xdr:row>
      <xdr:rowOff>484187</xdr:rowOff>
    </xdr:to>
    <xdr:sp macro="" textlink="">
      <xdr:nvSpPr>
        <xdr:cNvPr id="6" name="Globo: flecha hacia arriba 5">
          <a:extLst>
            <a:ext uri="{FF2B5EF4-FFF2-40B4-BE49-F238E27FC236}">
              <a16:creationId xmlns:a16="http://schemas.microsoft.com/office/drawing/2014/main" id="{953E6458-67A6-446D-8BDC-BD01BEB6A6DA}"/>
            </a:ext>
          </a:extLst>
        </xdr:cNvPr>
        <xdr:cNvSpPr/>
      </xdr:nvSpPr>
      <xdr:spPr>
        <a:xfrm rot="5400000">
          <a:off x="231776" y="2760662"/>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4</a:t>
          </a:r>
        </a:p>
      </xdr:txBody>
    </xdr:sp>
    <xdr:clientData/>
  </xdr:twoCellAnchor>
  <xdr:twoCellAnchor>
    <xdr:from>
      <xdr:col>1</xdr:col>
      <xdr:colOff>91064</xdr:colOff>
      <xdr:row>10</xdr:row>
      <xdr:rowOff>128011</xdr:rowOff>
    </xdr:from>
    <xdr:to>
      <xdr:col>1</xdr:col>
      <xdr:colOff>500640</xdr:colOff>
      <xdr:row>10</xdr:row>
      <xdr:rowOff>499485</xdr:rowOff>
    </xdr:to>
    <xdr:sp macro="" textlink="">
      <xdr:nvSpPr>
        <xdr:cNvPr id="5" name="Globo: flecha hacia arriba 4">
          <a:extLst>
            <a:ext uri="{FF2B5EF4-FFF2-40B4-BE49-F238E27FC236}">
              <a16:creationId xmlns:a16="http://schemas.microsoft.com/office/drawing/2014/main" id="{AA954BE4-698E-4D93-B83A-07F4E7B7AD4D}"/>
            </a:ext>
          </a:extLst>
        </xdr:cNvPr>
        <xdr:cNvSpPr/>
      </xdr:nvSpPr>
      <xdr:spPr>
        <a:xfrm rot="5400000">
          <a:off x="218065" y="4623810"/>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7</a:t>
          </a:r>
        </a:p>
      </xdr:txBody>
    </xdr:sp>
    <xdr:clientData/>
  </xdr:twoCellAnchor>
  <xdr:twoCellAnchor>
    <xdr:from>
      <xdr:col>1</xdr:col>
      <xdr:colOff>85723</xdr:colOff>
      <xdr:row>17</xdr:row>
      <xdr:rowOff>373062</xdr:rowOff>
    </xdr:from>
    <xdr:to>
      <xdr:col>1</xdr:col>
      <xdr:colOff>568324</xdr:colOff>
      <xdr:row>17</xdr:row>
      <xdr:rowOff>744536</xdr:rowOff>
    </xdr:to>
    <xdr:sp macro="" textlink="">
      <xdr:nvSpPr>
        <xdr:cNvPr id="8" name="Globo: flecha hacia arriba 7">
          <a:extLst>
            <a:ext uri="{FF2B5EF4-FFF2-40B4-BE49-F238E27FC236}">
              <a16:creationId xmlns:a16="http://schemas.microsoft.com/office/drawing/2014/main" id="{982C4893-4F10-4A3D-8695-C6E7CF5AE777}"/>
            </a:ext>
          </a:extLst>
        </xdr:cNvPr>
        <xdr:cNvSpPr/>
      </xdr:nvSpPr>
      <xdr:spPr>
        <a:xfrm rot="5400000">
          <a:off x="249237" y="15455898"/>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14</a:t>
          </a:r>
        </a:p>
      </xdr:txBody>
    </xdr:sp>
    <xdr:clientData/>
  </xdr:twoCellAnchor>
  <xdr:twoCellAnchor>
    <xdr:from>
      <xdr:col>1</xdr:col>
      <xdr:colOff>74610</xdr:colOff>
      <xdr:row>19</xdr:row>
      <xdr:rowOff>152114</xdr:rowOff>
    </xdr:from>
    <xdr:to>
      <xdr:col>1</xdr:col>
      <xdr:colOff>557211</xdr:colOff>
      <xdr:row>19</xdr:row>
      <xdr:rowOff>523588</xdr:rowOff>
    </xdr:to>
    <xdr:sp macro="" textlink="">
      <xdr:nvSpPr>
        <xdr:cNvPr id="23" name="Globo: flecha hacia arriba 22">
          <a:extLst>
            <a:ext uri="{FF2B5EF4-FFF2-40B4-BE49-F238E27FC236}">
              <a16:creationId xmlns:a16="http://schemas.microsoft.com/office/drawing/2014/main" id="{ED955BEB-1C79-4AC7-9D7D-D67E760C35C2}"/>
            </a:ext>
          </a:extLst>
        </xdr:cNvPr>
        <xdr:cNvSpPr/>
      </xdr:nvSpPr>
      <xdr:spPr>
        <a:xfrm rot="5400000">
          <a:off x="238124" y="16892300"/>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16</a:t>
          </a:r>
        </a:p>
      </xdr:txBody>
    </xdr:sp>
    <xdr:clientData/>
  </xdr:twoCellAnchor>
  <xdr:twoCellAnchor>
    <xdr:from>
      <xdr:col>1</xdr:col>
      <xdr:colOff>85723</xdr:colOff>
      <xdr:row>28</xdr:row>
      <xdr:rowOff>112280</xdr:rowOff>
    </xdr:from>
    <xdr:to>
      <xdr:col>1</xdr:col>
      <xdr:colOff>568324</xdr:colOff>
      <xdr:row>28</xdr:row>
      <xdr:rowOff>483754</xdr:rowOff>
    </xdr:to>
    <xdr:sp macro="" textlink="">
      <xdr:nvSpPr>
        <xdr:cNvPr id="38" name="Globo: flecha hacia arriba 37">
          <a:extLst>
            <a:ext uri="{FF2B5EF4-FFF2-40B4-BE49-F238E27FC236}">
              <a16:creationId xmlns:a16="http://schemas.microsoft.com/office/drawing/2014/main" id="{2C11A3B6-C878-4FDD-B3F3-DAE7C94D203B}"/>
            </a:ext>
          </a:extLst>
        </xdr:cNvPr>
        <xdr:cNvSpPr/>
      </xdr:nvSpPr>
      <xdr:spPr>
        <a:xfrm rot="5400000">
          <a:off x="249237" y="22516666"/>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25</a:t>
          </a:r>
        </a:p>
      </xdr:txBody>
    </xdr:sp>
    <xdr:clientData/>
  </xdr:twoCellAnchor>
  <xdr:twoCellAnchor>
    <xdr:from>
      <xdr:col>1</xdr:col>
      <xdr:colOff>69848</xdr:colOff>
      <xdr:row>29</xdr:row>
      <xdr:rowOff>98426</xdr:rowOff>
    </xdr:from>
    <xdr:to>
      <xdr:col>1</xdr:col>
      <xdr:colOff>552449</xdr:colOff>
      <xdr:row>29</xdr:row>
      <xdr:rowOff>469900</xdr:rowOff>
    </xdr:to>
    <xdr:sp macro="" textlink="">
      <xdr:nvSpPr>
        <xdr:cNvPr id="39" name="Globo: flecha hacia arriba 38">
          <a:extLst>
            <a:ext uri="{FF2B5EF4-FFF2-40B4-BE49-F238E27FC236}">
              <a16:creationId xmlns:a16="http://schemas.microsoft.com/office/drawing/2014/main" id="{2995577E-4CE1-4C83-8540-5D399E27617A}"/>
            </a:ext>
          </a:extLst>
        </xdr:cNvPr>
        <xdr:cNvSpPr/>
      </xdr:nvSpPr>
      <xdr:spPr>
        <a:xfrm rot="5400000">
          <a:off x="233362" y="23125112"/>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26</a:t>
          </a:r>
        </a:p>
      </xdr:txBody>
    </xdr:sp>
    <xdr:clientData/>
  </xdr:twoCellAnchor>
  <xdr:twoCellAnchor>
    <xdr:from>
      <xdr:col>1</xdr:col>
      <xdr:colOff>76198</xdr:colOff>
      <xdr:row>31</xdr:row>
      <xdr:rowOff>109105</xdr:rowOff>
    </xdr:from>
    <xdr:to>
      <xdr:col>1</xdr:col>
      <xdr:colOff>558799</xdr:colOff>
      <xdr:row>31</xdr:row>
      <xdr:rowOff>480579</xdr:rowOff>
    </xdr:to>
    <xdr:sp macro="" textlink="">
      <xdr:nvSpPr>
        <xdr:cNvPr id="41" name="Globo: flecha hacia arriba 40">
          <a:extLst>
            <a:ext uri="{FF2B5EF4-FFF2-40B4-BE49-F238E27FC236}">
              <a16:creationId xmlns:a16="http://schemas.microsoft.com/office/drawing/2014/main" id="{EA980919-1242-4D0F-848F-FDC46B331A9E}"/>
            </a:ext>
          </a:extLst>
        </xdr:cNvPr>
        <xdr:cNvSpPr/>
      </xdr:nvSpPr>
      <xdr:spPr>
        <a:xfrm rot="5400000">
          <a:off x="239712" y="24393091"/>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28</a:t>
          </a:r>
        </a:p>
      </xdr:txBody>
    </xdr:sp>
    <xdr:clientData/>
  </xdr:twoCellAnchor>
  <xdr:twoCellAnchor>
    <xdr:from>
      <xdr:col>1</xdr:col>
      <xdr:colOff>77785</xdr:colOff>
      <xdr:row>32</xdr:row>
      <xdr:rowOff>128588</xdr:rowOff>
    </xdr:from>
    <xdr:to>
      <xdr:col>1</xdr:col>
      <xdr:colOff>560386</xdr:colOff>
      <xdr:row>32</xdr:row>
      <xdr:rowOff>500062</xdr:rowOff>
    </xdr:to>
    <xdr:sp macro="" textlink="">
      <xdr:nvSpPr>
        <xdr:cNvPr id="42" name="Globo: flecha hacia arriba 41">
          <a:extLst>
            <a:ext uri="{FF2B5EF4-FFF2-40B4-BE49-F238E27FC236}">
              <a16:creationId xmlns:a16="http://schemas.microsoft.com/office/drawing/2014/main" id="{0DC779AC-40F5-404A-BBB1-C4BFB11137DF}"/>
            </a:ext>
          </a:extLst>
        </xdr:cNvPr>
        <xdr:cNvSpPr/>
      </xdr:nvSpPr>
      <xdr:spPr>
        <a:xfrm rot="5400000">
          <a:off x="241299" y="25041224"/>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29</a:t>
          </a:r>
        </a:p>
      </xdr:txBody>
    </xdr:sp>
    <xdr:clientData/>
  </xdr:twoCellAnchor>
  <xdr:twoCellAnchor>
    <xdr:from>
      <xdr:col>1</xdr:col>
      <xdr:colOff>57148</xdr:colOff>
      <xdr:row>30</xdr:row>
      <xdr:rowOff>101314</xdr:rowOff>
    </xdr:from>
    <xdr:to>
      <xdr:col>1</xdr:col>
      <xdr:colOff>539749</xdr:colOff>
      <xdr:row>30</xdr:row>
      <xdr:rowOff>472788</xdr:rowOff>
    </xdr:to>
    <xdr:sp macro="" textlink="">
      <xdr:nvSpPr>
        <xdr:cNvPr id="43" name="Globo: flecha hacia arriba 42">
          <a:extLst>
            <a:ext uri="{FF2B5EF4-FFF2-40B4-BE49-F238E27FC236}">
              <a16:creationId xmlns:a16="http://schemas.microsoft.com/office/drawing/2014/main" id="{F40AEF2B-223C-4CAD-A201-26F2358CBEBD}"/>
            </a:ext>
          </a:extLst>
        </xdr:cNvPr>
        <xdr:cNvSpPr/>
      </xdr:nvSpPr>
      <xdr:spPr>
        <a:xfrm rot="5400000">
          <a:off x="220662" y="23756650"/>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27</a:t>
          </a:r>
        </a:p>
      </xdr:txBody>
    </xdr:sp>
    <xdr:clientData/>
  </xdr:twoCellAnchor>
  <xdr:twoCellAnchor>
    <xdr:from>
      <xdr:col>1</xdr:col>
      <xdr:colOff>96838</xdr:colOff>
      <xdr:row>11</xdr:row>
      <xdr:rowOff>884238</xdr:rowOff>
    </xdr:from>
    <xdr:to>
      <xdr:col>1</xdr:col>
      <xdr:colOff>506414</xdr:colOff>
      <xdr:row>11</xdr:row>
      <xdr:rowOff>1255712</xdr:rowOff>
    </xdr:to>
    <xdr:sp macro="" textlink="">
      <xdr:nvSpPr>
        <xdr:cNvPr id="15" name="Globo: flecha hacia arriba 14">
          <a:extLst>
            <a:ext uri="{FF2B5EF4-FFF2-40B4-BE49-F238E27FC236}">
              <a16:creationId xmlns:a16="http://schemas.microsoft.com/office/drawing/2014/main" id="{BA652D98-4700-4DD9-8C52-076930B6FDAC}"/>
            </a:ext>
          </a:extLst>
        </xdr:cNvPr>
        <xdr:cNvSpPr/>
      </xdr:nvSpPr>
      <xdr:spPr>
        <a:xfrm rot="5400000">
          <a:off x="223839" y="5989637"/>
          <a:ext cx="371474" cy="409576"/>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8</a:t>
          </a:r>
        </a:p>
      </xdr:txBody>
    </xdr:sp>
    <xdr:clientData/>
  </xdr:twoCellAnchor>
  <xdr:twoCellAnchor>
    <xdr:from>
      <xdr:col>1</xdr:col>
      <xdr:colOff>101600</xdr:colOff>
      <xdr:row>36</xdr:row>
      <xdr:rowOff>136525</xdr:rowOff>
    </xdr:from>
    <xdr:to>
      <xdr:col>1</xdr:col>
      <xdr:colOff>584201</xdr:colOff>
      <xdr:row>36</xdr:row>
      <xdr:rowOff>507999</xdr:rowOff>
    </xdr:to>
    <xdr:sp macro="" textlink="">
      <xdr:nvSpPr>
        <xdr:cNvPr id="17" name="Globo: flecha hacia arriba 16">
          <a:extLst>
            <a:ext uri="{FF2B5EF4-FFF2-40B4-BE49-F238E27FC236}">
              <a16:creationId xmlns:a16="http://schemas.microsoft.com/office/drawing/2014/main" id="{A284093A-86CA-4513-B642-DDDC8614BFBF}"/>
            </a:ext>
          </a:extLst>
        </xdr:cNvPr>
        <xdr:cNvSpPr/>
      </xdr:nvSpPr>
      <xdr:spPr>
        <a:xfrm rot="5400000">
          <a:off x="265114" y="28008261"/>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33</a:t>
          </a:r>
        </a:p>
      </xdr:txBody>
    </xdr:sp>
    <xdr:clientData/>
  </xdr:twoCellAnchor>
  <xdr:twoCellAnchor>
    <xdr:from>
      <xdr:col>1</xdr:col>
      <xdr:colOff>107950</xdr:colOff>
      <xdr:row>37</xdr:row>
      <xdr:rowOff>198438</xdr:rowOff>
    </xdr:from>
    <xdr:to>
      <xdr:col>1</xdr:col>
      <xdr:colOff>590551</xdr:colOff>
      <xdr:row>37</xdr:row>
      <xdr:rowOff>569912</xdr:rowOff>
    </xdr:to>
    <xdr:sp macro="" textlink="">
      <xdr:nvSpPr>
        <xdr:cNvPr id="40" name="Globo: flecha hacia arriba 39">
          <a:extLst>
            <a:ext uri="{FF2B5EF4-FFF2-40B4-BE49-F238E27FC236}">
              <a16:creationId xmlns:a16="http://schemas.microsoft.com/office/drawing/2014/main" id="{F8426FFA-E01E-46BA-9E87-D0F582F427D4}"/>
            </a:ext>
          </a:extLst>
        </xdr:cNvPr>
        <xdr:cNvSpPr/>
      </xdr:nvSpPr>
      <xdr:spPr>
        <a:xfrm rot="5400000">
          <a:off x="266702" y="29217937"/>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34</a:t>
          </a:r>
        </a:p>
      </xdr:txBody>
    </xdr:sp>
    <xdr:clientData/>
  </xdr:twoCellAnchor>
  <xdr:twoCellAnchor>
    <xdr:from>
      <xdr:col>1</xdr:col>
      <xdr:colOff>100012</xdr:colOff>
      <xdr:row>38</xdr:row>
      <xdr:rowOff>117478</xdr:rowOff>
    </xdr:from>
    <xdr:to>
      <xdr:col>1</xdr:col>
      <xdr:colOff>582613</xdr:colOff>
      <xdr:row>38</xdr:row>
      <xdr:rowOff>488952</xdr:rowOff>
    </xdr:to>
    <xdr:sp macro="" textlink="">
      <xdr:nvSpPr>
        <xdr:cNvPr id="14" name="Globo: flecha hacia arriba 13">
          <a:extLst>
            <a:ext uri="{FF2B5EF4-FFF2-40B4-BE49-F238E27FC236}">
              <a16:creationId xmlns:a16="http://schemas.microsoft.com/office/drawing/2014/main" id="{D68AB18A-30B7-48BD-BF94-C53CD86E4E7E}"/>
            </a:ext>
          </a:extLst>
        </xdr:cNvPr>
        <xdr:cNvSpPr/>
      </xdr:nvSpPr>
      <xdr:spPr>
        <a:xfrm rot="5400000">
          <a:off x="263526" y="29246514"/>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35</a:t>
          </a:r>
        </a:p>
      </xdr:txBody>
    </xdr:sp>
    <xdr:clientData/>
  </xdr:twoCellAnchor>
  <xdr:twoCellAnchor>
    <xdr:from>
      <xdr:col>1</xdr:col>
      <xdr:colOff>95250</xdr:colOff>
      <xdr:row>39</xdr:row>
      <xdr:rowOff>114304</xdr:rowOff>
    </xdr:from>
    <xdr:to>
      <xdr:col>1</xdr:col>
      <xdr:colOff>577851</xdr:colOff>
      <xdr:row>39</xdr:row>
      <xdr:rowOff>485778</xdr:rowOff>
    </xdr:to>
    <xdr:sp macro="" textlink="">
      <xdr:nvSpPr>
        <xdr:cNvPr id="16" name="Globo: flecha hacia arriba 15">
          <a:extLst>
            <a:ext uri="{FF2B5EF4-FFF2-40B4-BE49-F238E27FC236}">
              <a16:creationId xmlns:a16="http://schemas.microsoft.com/office/drawing/2014/main" id="{F0C3A035-29A4-4258-AC7E-29FE82D0028F}"/>
            </a:ext>
          </a:extLst>
        </xdr:cNvPr>
        <xdr:cNvSpPr/>
      </xdr:nvSpPr>
      <xdr:spPr>
        <a:xfrm rot="5400000">
          <a:off x="258764" y="29871990"/>
          <a:ext cx="371474" cy="482601"/>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rtlCol="0" anchor="t"/>
        <a:lstStyle/>
        <a:p>
          <a:pPr algn="ctr"/>
          <a:r>
            <a:rPr lang="es-CO" sz="1200" b="1">
              <a:solidFill>
                <a:schemeClr val="bg1"/>
              </a:solidFill>
              <a:latin typeface="Helvetica" panose="020B0604020202020204" pitchFamily="34" charset="0"/>
              <a:cs typeface="Helvetica" panose="020B0604020202020204" pitchFamily="34" charset="0"/>
            </a:rPr>
            <a:t>36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35282</xdr:colOff>
      <xdr:row>3</xdr:row>
      <xdr:rowOff>18530</xdr:rowOff>
    </xdr:from>
    <xdr:to>
      <xdr:col>4</xdr:col>
      <xdr:colOff>467282</xdr:colOff>
      <xdr:row>3</xdr:row>
      <xdr:rowOff>315030</xdr:rowOff>
    </xdr:to>
    <xdr:sp macro="" textlink="">
      <xdr:nvSpPr>
        <xdr:cNvPr id="2" name="Globo: flecha hacia arriba 1">
          <a:extLst>
            <a:ext uri="{FF2B5EF4-FFF2-40B4-BE49-F238E27FC236}">
              <a16:creationId xmlns:a16="http://schemas.microsoft.com/office/drawing/2014/main" id="{BF72D20C-40D7-4B5D-B0E6-FB88940F3BED}"/>
            </a:ext>
          </a:extLst>
        </xdr:cNvPr>
        <xdr:cNvSpPr/>
      </xdr:nvSpPr>
      <xdr:spPr>
        <a:xfrm rot="16200000">
          <a:off x="3233133" y="714063"/>
          <a:ext cx="296500" cy="432000"/>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ctr"/>
          <a:r>
            <a:rPr lang="es-CO" sz="1200" b="1">
              <a:solidFill>
                <a:schemeClr val="bg1"/>
              </a:solidFill>
              <a:latin typeface="Helvetica" panose="020B0604020202020204" pitchFamily="34" charset="0"/>
              <a:cs typeface="Helvetica" panose="020B0604020202020204" pitchFamily="34" charset="0"/>
            </a:rPr>
            <a:t>1</a:t>
          </a:r>
        </a:p>
      </xdr:txBody>
    </xdr:sp>
    <xdr:clientData/>
  </xdr:twoCellAnchor>
  <xdr:twoCellAnchor>
    <xdr:from>
      <xdr:col>1</xdr:col>
      <xdr:colOff>199568</xdr:colOff>
      <xdr:row>5</xdr:row>
      <xdr:rowOff>28222</xdr:rowOff>
    </xdr:from>
    <xdr:to>
      <xdr:col>1</xdr:col>
      <xdr:colOff>523417</xdr:colOff>
      <xdr:row>5</xdr:row>
      <xdr:rowOff>453672</xdr:rowOff>
    </xdr:to>
    <xdr:sp macro="" textlink="">
      <xdr:nvSpPr>
        <xdr:cNvPr id="3" name="Globo: flecha hacia abajo 2">
          <a:extLst>
            <a:ext uri="{FF2B5EF4-FFF2-40B4-BE49-F238E27FC236}">
              <a16:creationId xmlns:a16="http://schemas.microsoft.com/office/drawing/2014/main" id="{12BB3A72-ADF3-4DE5-8E29-38859B794306}"/>
            </a:ext>
          </a:extLst>
        </xdr:cNvPr>
        <xdr:cNvSpPr/>
      </xdr:nvSpPr>
      <xdr:spPr>
        <a:xfrm>
          <a:off x="288468" y="1488722"/>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a:t>
          </a:r>
        </a:p>
      </xdr:txBody>
    </xdr:sp>
    <xdr:clientData/>
  </xdr:twoCellAnchor>
  <xdr:twoCellAnchor>
    <xdr:from>
      <xdr:col>3</xdr:col>
      <xdr:colOff>569415</xdr:colOff>
      <xdr:row>5</xdr:row>
      <xdr:rowOff>35882</xdr:rowOff>
    </xdr:from>
    <xdr:to>
      <xdr:col>3</xdr:col>
      <xdr:colOff>893264</xdr:colOff>
      <xdr:row>5</xdr:row>
      <xdr:rowOff>461332</xdr:rowOff>
    </xdr:to>
    <xdr:sp macro="" textlink="">
      <xdr:nvSpPr>
        <xdr:cNvPr id="6" name="Globo: flecha hacia abajo 5">
          <a:extLst>
            <a:ext uri="{FF2B5EF4-FFF2-40B4-BE49-F238E27FC236}">
              <a16:creationId xmlns:a16="http://schemas.microsoft.com/office/drawing/2014/main" id="{5C5059BD-80E7-4B27-9D33-C77B5F9F1B6F}"/>
            </a:ext>
          </a:extLst>
        </xdr:cNvPr>
        <xdr:cNvSpPr/>
      </xdr:nvSpPr>
      <xdr:spPr>
        <a:xfrm>
          <a:off x="4252415" y="1496382"/>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5</a:t>
          </a:r>
        </a:p>
      </xdr:txBody>
    </xdr:sp>
    <xdr:clientData/>
  </xdr:twoCellAnchor>
  <xdr:twoCellAnchor>
    <xdr:from>
      <xdr:col>5</xdr:col>
      <xdr:colOff>560169</xdr:colOff>
      <xdr:row>5</xdr:row>
      <xdr:rowOff>35883</xdr:rowOff>
    </xdr:from>
    <xdr:to>
      <xdr:col>5</xdr:col>
      <xdr:colOff>884018</xdr:colOff>
      <xdr:row>5</xdr:row>
      <xdr:rowOff>461333</xdr:rowOff>
    </xdr:to>
    <xdr:sp macro="" textlink="">
      <xdr:nvSpPr>
        <xdr:cNvPr id="7" name="Globo: flecha hacia abajo 6">
          <a:extLst>
            <a:ext uri="{FF2B5EF4-FFF2-40B4-BE49-F238E27FC236}">
              <a16:creationId xmlns:a16="http://schemas.microsoft.com/office/drawing/2014/main" id="{8F6F5A0C-556F-4661-A83A-9A827B728158}"/>
            </a:ext>
          </a:extLst>
        </xdr:cNvPr>
        <xdr:cNvSpPr/>
      </xdr:nvSpPr>
      <xdr:spPr>
        <a:xfrm>
          <a:off x="5684619" y="1496383"/>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7</a:t>
          </a:r>
        </a:p>
      </xdr:txBody>
    </xdr:sp>
    <xdr:clientData/>
  </xdr:twoCellAnchor>
  <xdr:twoCellAnchor>
    <xdr:from>
      <xdr:col>14</xdr:col>
      <xdr:colOff>455327</xdr:colOff>
      <xdr:row>5</xdr:row>
      <xdr:rowOff>29470</xdr:rowOff>
    </xdr:from>
    <xdr:to>
      <xdr:col>14</xdr:col>
      <xdr:colOff>815327</xdr:colOff>
      <xdr:row>5</xdr:row>
      <xdr:rowOff>454920</xdr:rowOff>
    </xdr:to>
    <xdr:sp macro="" textlink="">
      <xdr:nvSpPr>
        <xdr:cNvPr id="9" name="Globo: flecha hacia abajo 8">
          <a:extLst>
            <a:ext uri="{FF2B5EF4-FFF2-40B4-BE49-F238E27FC236}">
              <a16:creationId xmlns:a16="http://schemas.microsoft.com/office/drawing/2014/main" id="{D02FD72C-ED33-44AC-9821-0EBDBD1977FA}"/>
            </a:ext>
          </a:extLst>
        </xdr:cNvPr>
        <xdr:cNvSpPr/>
      </xdr:nvSpPr>
      <xdr:spPr>
        <a:xfrm>
          <a:off x="17066927" y="1477270"/>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16</a:t>
          </a:r>
        </a:p>
      </xdr:txBody>
    </xdr:sp>
    <xdr:clientData/>
  </xdr:twoCellAnchor>
  <xdr:twoCellAnchor>
    <xdr:from>
      <xdr:col>10</xdr:col>
      <xdr:colOff>480394</xdr:colOff>
      <xdr:row>5</xdr:row>
      <xdr:rowOff>64861</xdr:rowOff>
    </xdr:from>
    <xdr:to>
      <xdr:col>10</xdr:col>
      <xdr:colOff>850547</xdr:colOff>
      <xdr:row>6</xdr:row>
      <xdr:rowOff>23586</xdr:rowOff>
    </xdr:to>
    <xdr:sp macro="" textlink="">
      <xdr:nvSpPr>
        <xdr:cNvPr id="10" name="Globo: flecha hacia abajo 9">
          <a:extLst>
            <a:ext uri="{FF2B5EF4-FFF2-40B4-BE49-F238E27FC236}">
              <a16:creationId xmlns:a16="http://schemas.microsoft.com/office/drawing/2014/main" id="{1EDB400B-59BB-45FC-947F-E5891AE997AF}"/>
            </a:ext>
          </a:extLst>
        </xdr:cNvPr>
        <xdr:cNvSpPr/>
      </xdr:nvSpPr>
      <xdr:spPr>
        <a:xfrm>
          <a:off x="11729419" y="1512661"/>
          <a:ext cx="370153"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12</a:t>
          </a:r>
        </a:p>
      </xdr:txBody>
    </xdr:sp>
    <xdr:clientData/>
  </xdr:twoCellAnchor>
  <xdr:twoCellAnchor>
    <xdr:from>
      <xdr:col>11</xdr:col>
      <xdr:colOff>499833</xdr:colOff>
      <xdr:row>5</xdr:row>
      <xdr:rowOff>29901</xdr:rowOff>
    </xdr:from>
    <xdr:to>
      <xdr:col>11</xdr:col>
      <xdr:colOff>859833</xdr:colOff>
      <xdr:row>5</xdr:row>
      <xdr:rowOff>455351</xdr:rowOff>
    </xdr:to>
    <xdr:sp macro="" textlink="">
      <xdr:nvSpPr>
        <xdr:cNvPr id="15" name="Globo: flecha hacia abajo 14">
          <a:extLst>
            <a:ext uri="{FF2B5EF4-FFF2-40B4-BE49-F238E27FC236}">
              <a16:creationId xmlns:a16="http://schemas.microsoft.com/office/drawing/2014/main" id="{E3548C0D-A7D0-4C12-BECF-A25A8C0BF521}"/>
            </a:ext>
          </a:extLst>
        </xdr:cNvPr>
        <xdr:cNvSpPr/>
      </xdr:nvSpPr>
      <xdr:spPr>
        <a:xfrm>
          <a:off x="13120458" y="1477701"/>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13</a:t>
          </a:r>
        </a:p>
      </xdr:txBody>
    </xdr:sp>
    <xdr:clientData/>
  </xdr:twoCellAnchor>
  <xdr:twoCellAnchor>
    <xdr:from>
      <xdr:col>13</xdr:col>
      <xdr:colOff>448126</xdr:colOff>
      <xdr:row>5</xdr:row>
      <xdr:rowOff>20880</xdr:rowOff>
    </xdr:from>
    <xdr:to>
      <xdr:col>13</xdr:col>
      <xdr:colOff>808126</xdr:colOff>
      <xdr:row>5</xdr:row>
      <xdr:rowOff>446330</xdr:rowOff>
    </xdr:to>
    <xdr:sp macro="" textlink="">
      <xdr:nvSpPr>
        <xdr:cNvPr id="18" name="Globo: flecha hacia abajo 17">
          <a:extLst>
            <a:ext uri="{FF2B5EF4-FFF2-40B4-BE49-F238E27FC236}">
              <a16:creationId xmlns:a16="http://schemas.microsoft.com/office/drawing/2014/main" id="{9B95C6F1-2D08-42DF-934E-FA5261B7FEE2}"/>
            </a:ext>
          </a:extLst>
        </xdr:cNvPr>
        <xdr:cNvSpPr/>
      </xdr:nvSpPr>
      <xdr:spPr>
        <a:xfrm>
          <a:off x="15811951" y="1468680"/>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15</a:t>
          </a:r>
        </a:p>
      </xdr:txBody>
    </xdr:sp>
    <xdr:clientData/>
  </xdr:twoCellAnchor>
  <xdr:twoCellAnchor editAs="oneCell">
    <xdr:from>
      <xdr:col>1</xdr:col>
      <xdr:colOff>81643</xdr:colOff>
      <xdr:row>1</xdr:row>
      <xdr:rowOff>72572</xdr:rowOff>
    </xdr:from>
    <xdr:to>
      <xdr:col>2</xdr:col>
      <xdr:colOff>413162</xdr:colOff>
      <xdr:row>1</xdr:row>
      <xdr:rowOff>432572</xdr:rowOff>
    </xdr:to>
    <xdr:pic>
      <xdr:nvPicPr>
        <xdr:cNvPr id="22" name="Imagen 21">
          <a:extLst>
            <a:ext uri="{FF2B5EF4-FFF2-40B4-BE49-F238E27FC236}">
              <a16:creationId xmlns:a16="http://schemas.microsoft.com/office/drawing/2014/main" id="{E47693E1-2FAC-46E2-A657-5726C066C0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0543" y="136072"/>
          <a:ext cx="1042719" cy="360000"/>
        </a:xfrm>
        <a:prstGeom prst="rect">
          <a:avLst/>
        </a:prstGeom>
      </xdr:spPr>
    </xdr:pic>
    <xdr:clientData/>
  </xdr:twoCellAnchor>
  <xdr:twoCellAnchor editAs="oneCell">
    <xdr:from>
      <xdr:col>16</xdr:col>
      <xdr:colOff>230869</xdr:colOff>
      <xdr:row>1</xdr:row>
      <xdr:rowOff>91622</xdr:rowOff>
    </xdr:from>
    <xdr:to>
      <xdr:col>16</xdr:col>
      <xdr:colOff>1315710</xdr:colOff>
      <xdr:row>1</xdr:row>
      <xdr:rowOff>451622</xdr:rowOff>
    </xdr:to>
    <xdr:pic>
      <xdr:nvPicPr>
        <xdr:cNvPr id="24" name="Imagen 23">
          <a:extLst>
            <a:ext uri="{FF2B5EF4-FFF2-40B4-BE49-F238E27FC236}">
              <a16:creationId xmlns:a16="http://schemas.microsoft.com/office/drawing/2014/main" id="{C1949948-95A3-468B-ADB4-112E08020A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166694" y="148772"/>
          <a:ext cx="1084841" cy="360000"/>
        </a:xfrm>
        <a:prstGeom prst="rect">
          <a:avLst/>
        </a:prstGeom>
      </xdr:spPr>
    </xdr:pic>
    <xdr:clientData/>
  </xdr:twoCellAnchor>
  <xdr:twoCellAnchor>
    <xdr:from>
      <xdr:col>11</xdr:col>
      <xdr:colOff>0</xdr:colOff>
      <xdr:row>3</xdr:row>
      <xdr:rowOff>7643</xdr:rowOff>
    </xdr:from>
    <xdr:to>
      <xdr:col>11</xdr:col>
      <xdr:colOff>429177</xdr:colOff>
      <xdr:row>3</xdr:row>
      <xdr:rowOff>304143</xdr:rowOff>
    </xdr:to>
    <xdr:sp macro="" textlink="">
      <xdr:nvSpPr>
        <xdr:cNvPr id="4" name="Globo: flecha hacia arriba 3">
          <a:extLst>
            <a:ext uri="{FF2B5EF4-FFF2-40B4-BE49-F238E27FC236}">
              <a16:creationId xmlns:a16="http://schemas.microsoft.com/office/drawing/2014/main" id="{94070A01-EEE4-460A-8267-2609CEFF7A28}"/>
            </a:ext>
          </a:extLst>
        </xdr:cNvPr>
        <xdr:cNvSpPr/>
      </xdr:nvSpPr>
      <xdr:spPr>
        <a:xfrm rot="16200000">
          <a:off x="14307070" y="701893"/>
          <a:ext cx="296500" cy="432000"/>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ctr"/>
          <a:r>
            <a:rPr lang="es-CO" sz="1200" b="1">
              <a:solidFill>
                <a:schemeClr val="bg1"/>
              </a:solidFill>
              <a:latin typeface="Helvetica" panose="020B0604020202020204" pitchFamily="34" charset="0"/>
              <a:cs typeface="Helvetica" panose="020B0604020202020204" pitchFamily="34" charset="0"/>
            </a:rPr>
            <a:t>2</a:t>
          </a:r>
        </a:p>
      </xdr:txBody>
    </xdr:sp>
    <xdr:clientData/>
  </xdr:twoCellAnchor>
  <xdr:twoCellAnchor>
    <xdr:from>
      <xdr:col>12</xdr:col>
      <xdr:colOff>498543</xdr:colOff>
      <xdr:row>5</xdr:row>
      <xdr:rowOff>29353</xdr:rowOff>
    </xdr:from>
    <xdr:to>
      <xdr:col>12</xdr:col>
      <xdr:colOff>858543</xdr:colOff>
      <xdr:row>5</xdr:row>
      <xdr:rowOff>454803</xdr:rowOff>
    </xdr:to>
    <xdr:sp macro="" textlink="">
      <xdr:nvSpPr>
        <xdr:cNvPr id="13" name="Globo: flecha hacia abajo 12">
          <a:extLst>
            <a:ext uri="{FF2B5EF4-FFF2-40B4-BE49-F238E27FC236}">
              <a16:creationId xmlns:a16="http://schemas.microsoft.com/office/drawing/2014/main" id="{185CDDEF-A271-40ED-A69A-CEFB1E7F53B7}"/>
            </a:ext>
          </a:extLst>
        </xdr:cNvPr>
        <xdr:cNvSpPr/>
      </xdr:nvSpPr>
      <xdr:spPr>
        <a:xfrm>
          <a:off x="14490768" y="1477153"/>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14</a:t>
          </a:r>
        </a:p>
      </xdr:txBody>
    </xdr:sp>
    <xdr:clientData/>
  </xdr:twoCellAnchor>
  <xdr:twoCellAnchor>
    <xdr:from>
      <xdr:col>6</xdr:col>
      <xdr:colOff>533711</xdr:colOff>
      <xdr:row>5</xdr:row>
      <xdr:rowOff>54933</xdr:rowOff>
    </xdr:from>
    <xdr:to>
      <xdr:col>6</xdr:col>
      <xdr:colOff>857560</xdr:colOff>
      <xdr:row>6</xdr:row>
      <xdr:rowOff>13658</xdr:rowOff>
    </xdr:to>
    <xdr:sp macro="" textlink="">
      <xdr:nvSpPr>
        <xdr:cNvPr id="8" name="Globo: flecha hacia abajo 7">
          <a:extLst>
            <a:ext uri="{FF2B5EF4-FFF2-40B4-BE49-F238E27FC236}">
              <a16:creationId xmlns:a16="http://schemas.microsoft.com/office/drawing/2014/main" id="{02A650B9-8A63-47C4-BAB1-BFAD7709E89F}"/>
            </a:ext>
          </a:extLst>
        </xdr:cNvPr>
        <xdr:cNvSpPr/>
      </xdr:nvSpPr>
      <xdr:spPr>
        <a:xfrm>
          <a:off x="6296336" y="1502733"/>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8</a:t>
          </a:r>
        </a:p>
      </xdr:txBody>
    </xdr:sp>
    <xdr:clientData/>
  </xdr:twoCellAnchor>
  <xdr:twoCellAnchor>
    <xdr:from>
      <xdr:col>2</xdr:col>
      <xdr:colOff>295050</xdr:colOff>
      <xdr:row>5</xdr:row>
      <xdr:rowOff>38485</xdr:rowOff>
    </xdr:from>
    <xdr:to>
      <xdr:col>2</xdr:col>
      <xdr:colOff>618899</xdr:colOff>
      <xdr:row>5</xdr:row>
      <xdr:rowOff>463935</xdr:rowOff>
    </xdr:to>
    <xdr:sp macro="" textlink="">
      <xdr:nvSpPr>
        <xdr:cNvPr id="12" name="Globo: flecha hacia abajo 11">
          <a:extLst>
            <a:ext uri="{FF2B5EF4-FFF2-40B4-BE49-F238E27FC236}">
              <a16:creationId xmlns:a16="http://schemas.microsoft.com/office/drawing/2014/main" id="{FF5AA894-EB0F-4104-80E4-3DD122CAE9A6}"/>
            </a:ext>
          </a:extLst>
        </xdr:cNvPr>
        <xdr:cNvSpPr/>
      </xdr:nvSpPr>
      <xdr:spPr>
        <a:xfrm>
          <a:off x="1096818" y="1500909"/>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4</a:t>
          </a:r>
        </a:p>
      </xdr:txBody>
    </xdr:sp>
    <xdr:clientData/>
  </xdr:twoCellAnchor>
  <xdr:twoCellAnchor>
    <xdr:from>
      <xdr:col>4</xdr:col>
      <xdr:colOff>557456</xdr:colOff>
      <xdr:row>5</xdr:row>
      <xdr:rowOff>27544</xdr:rowOff>
    </xdr:from>
    <xdr:to>
      <xdr:col>4</xdr:col>
      <xdr:colOff>881305</xdr:colOff>
      <xdr:row>5</xdr:row>
      <xdr:rowOff>452994</xdr:rowOff>
    </xdr:to>
    <xdr:sp macro="" textlink="">
      <xdr:nvSpPr>
        <xdr:cNvPr id="14" name="Globo: flecha hacia abajo 13">
          <a:extLst>
            <a:ext uri="{FF2B5EF4-FFF2-40B4-BE49-F238E27FC236}">
              <a16:creationId xmlns:a16="http://schemas.microsoft.com/office/drawing/2014/main" id="{BEC3933F-A80F-44EC-A9A8-988B663630D9}"/>
            </a:ext>
          </a:extLst>
        </xdr:cNvPr>
        <xdr:cNvSpPr/>
      </xdr:nvSpPr>
      <xdr:spPr>
        <a:xfrm>
          <a:off x="3725628" y="1488727"/>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6</a:t>
          </a:r>
        </a:p>
      </xdr:txBody>
    </xdr:sp>
    <xdr:clientData/>
  </xdr:twoCellAnchor>
  <xdr:twoCellAnchor>
    <xdr:from>
      <xdr:col>9</xdr:col>
      <xdr:colOff>507027</xdr:colOff>
      <xdr:row>5</xdr:row>
      <xdr:rowOff>28960</xdr:rowOff>
    </xdr:from>
    <xdr:to>
      <xdr:col>9</xdr:col>
      <xdr:colOff>877180</xdr:colOff>
      <xdr:row>5</xdr:row>
      <xdr:rowOff>454410</xdr:rowOff>
    </xdr:to>
    <xdr:sp macro="" textlink="">
      <xdr:nvSpPr>
        <xdr:cNvPr id="25" name="Globo: flecha hacia abajo 24">
          <a:extLst>
            <a:ext uri="{FF2B5EF4-FFF2-40B4-BE49-F238E27FC236}">
              <a16:creationId xmlns:a16="http://schemas.microsoft.com/office/drawing/2014/main" id="{50B5C184-66C2-45F1-9F68-FFC1C5B26373}"/>
            </a:ext>
          </a:extLst>
        </xdr:cNvPr>
        <xdr:cNvSpPr/>
      </xdr:nvSpPr>
      <xdr:spPr>
        <a:xfrm>
          <a:off x="10384452" y="1476760"/>
          <a:ext cx="370153"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11</a:t>
          </a:r>
        </a:p>
      </xdr:txBody>
    </xdr:sp>
    <xdr:clientData/>
  </xdr:twoCellAnchor>
  <xdr:twoCellAnchor>
    <xdr:from>
      <xdr:col>7</xdr:col>
      <xdr:colOff>619962</xdr:colOff>
      <xdr:row>5</xdr:row>
      <xdr:rowOff>45139</xdr:rowOff>
    </xdr:from>
    <xdr:to>
      <xdr:col>7</xdr:col>
      <xdr:colOff>943811</xdr:colOff>
      <xdr:row>6</xdr:row>
      <xdr:rowOff>3864</xdr:rowOff>
    </xdr:to>
    <xdr:sp macro="" textlink="">
      <xdr:nvSpPr>
        <xdr:cNvPr id="5" name="Globo: flecha hacia abajo 4">
          <a:extLst>
            <a:ext uri="{FF2B5EF4-FFF2-40B4-BE49-F238E27FC236}">
              <a16:creationId xmlns:a16="http://schemas.microsoft.com/office/drawing/2014/main" id="{79872644-0611-45F4-8F1A-89A2FCE4CCC2}"/>
            </a:ext>
          </a:extLst>
        </xdr:cNvPr>
        <xdr:cNvSpPr/>
      </xdr:nvSpPr>
      <xdr:spPr>
        <a:xfrm>
          <a:off x="7754187" y="1492939"/>
          <a:ext cx="323849"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9</a:t>
          </a:r>
        </a:p>
      </xdr:txBody>
    </xdr:sp>
    <xdr:clientData/>
  </xdr:twoCellAnchor>
  <xdr:twoCellAnchor>
    <xdr:from>
      <xdr:col>8</xdr:col>
      <xdr:colOff>490007</xdr:colOff>
      <xdr:row>5</xdr:row>
      <xdr:rowOff>40478</xdr:rowOff>
    </xdr:from>
    <xdr:to>
      <xdr:col>8</xdr:col>
      <xdr:colOff>860160</xdr:colOff>
      <xdr:row>5</xdr:row>
      <xdr:rowOff>465928</xdr:rowOff>
    </xdr:to>
    <xdr:sp macro="" textlink="">
      <xdr:nvSpPr>
        <xdr:cNvPr id="11" name="Globo: flecha hacia abajo 10">
          <a:extLst>
            <a:ext uri="{FF2B5EF4-FFF2-40B4-BE49-F238E27FC236}">
              <a16:creationId xmlns:a16="http://schemas.microsoft.com/office/drawing/2014/main" id="{9D19B4C0-4329-4AF6-BC29-4CC5315E575D}"/>
            </a:ext>
          </a:extLst>
        </xdr:cNvPr>
        <xdr:cNvSpPr/>
      </xdr:nvSpPr>
      <xdr:spPr>
        <a:xfrm>
          <a:off x="8995832" y="1488278"/>
          <a:ext cx="370153"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10</a:t>
          </a:r>
        </a:p>
      </xdr:txBody>
    </xdr:sp>
    <xdr:clientData/>
  </xdr:twoCellAnchor>
  <xdr:twoCellAnchor>
    <xdr:from>
      <xdr:col>15</xdr:col>
      <xdr:colOff>331502</xdr:colOff>
      <xdr:row>5</xdr:row>
      <xdr:rowOff>38995</xdr:rowOff>
    </xdr:from>
    <xdr:to>
      <xdr:col>15</xdr:col>
      <xdr:colOff>691502</xdr:colOff>
      <xdr:row>5</xdr:row>
      <xdr:rowOff>464445</xdr:rowOff>
    </xdr:to>
    <xdr:sp macro="" textlink="">
      <xdr:nvSpPr>
        <xdr:cNvPr id="16" name="Globo: flecha hacia abajo 15">
          <a:extLst>
            <a:ext uri="{FF2B5EF4-FFF2-40B4-BE49-F238E27FC236}">
              <a16:creationId xmlns:a16="http://schemas.microsoft.com/office/drawing/2014/main" id="{9F070F2A-5839-4E54-8309-A7E92751099B}"/>
            </a:ext>
          </a:extLst>
        </xdr:cNvPr>
        <xdr:cNvSpPr/>
      </xdr:nvSpPr>
      <xdr:spPr>
        <a:xfrm>
          <a:off x="18190877" y="1486795"/>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17</a:t>
          </a:r>
        </a:p>
      </xdr:txBody>
    </xdr:sp>
    <xdr:clientData/>
  </xdr:twoCellAnchor>
  <xdr:twoCellAnchor>
    <xdr:from>
      <xdr:col>16</xdr:col>
      <xdr:colOff>685800</xdr:colOff>
      <xdr:row>5</xdr:row>
      <xdr:rowOff>28575</xdr:rowOff>
    </xdr:from>
    <xdr:to>
      <xdr:col>16</xdr:col>
      <xdr:colOff>1045800</xdr:colOff>
      <xdr:row>5</xdr:row>
      <xdr:rowOff>454025</xdr:rowOff>
    </xdr:to>
    <xdr:sp macro="" textlink="">
      <xdr:nvSpPr>
        <xdr:cNvPr id="17" name="Globo: flecha hacia abajo 16">
          <a:extLst>
            <a:ext uri="{FF2B5EF4-FFF2-40B4-BE49-F238E27FC236}">
              <a16:creationId xmlns:a16="http://schemas.microsoft.com/office/drawing/2014/main" id="{1D00597F-5CDC-42D6-8423-579295721DC8}"/>
            </a:ext>
          </a:extLst>
        </xdr:cNvPr>
        <xdr:cNvSpPr/>
      </xdr:nvSpPr>
      <xdr:spPr>
        <a:xfrm>
          <a:off x="19583400" y="1476375"/>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18</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35277</xdr:colOff>
      <xdr:row>3</xdr:row>
      <xdr:rowOff>18530</xdr:rowOff>
    </xdr:from>
    <xdr:to>
      <xdr:col>4</xdr:col>
      <xdr:colOff>467277</xdr:colOff>
      <xdr:row>3</xdr:row>
      <xdr:rowOff>378530</xdr:rowOff>
    </xdr:to>
    <xdr:sp macro="" textlink="">
      <xdr:nvSpPr>
        <xdr:cNvPr id="2" name="Globo: flecha hacia arriba 1">
          <a:extLst>
            <a:ext uri="{FF2B5EF4-FFF2-40B4-BE49-F238E27FC236}">
              <a16:creationId xmlns:a16="http://schemas.microsoft.com/office/drawing/2014/main" id="{E520386B-D4FD-47D1-B663-F787EE6687A6}"/>
            </a:ext>
          </a:extLst>
        </xdr:cNvPr>
        <xdr:cNvSpPr/>
      </xdr:nvSpPr>
      <xdr:spPr>
        <a:xfrm rot="16200000">
          <a:off x="5513227" y="712780"/>
          <a:ext cx="296500" cy="432000"/>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ctr"/>
          <a:r>
            <a:rPr lang="es-CO" sz="1200" b="1">
              <a:solidFill>
                <a:schemeClr val="bg1"/>
              </a:solidFill>
              <a:latin typeface="Helvetica" panose="020B0604020202020204" pitchFamily="34" charset="0"/>
              <a:cs typeface="Helvetica" panose="020B0604020202020204" pitchFamily="34" charset="0"/>
            </a:rPr>
            <a:t>1</a:t>
          </a:r>
        </a:p>
      </xdr:txBody>
    </xdr:sp>
    <xdr:clientData/>
  </xdr:twoCellAnchor>
  <xdr:twoCellAnchor>
    <xdr:from>
      <xdr:col>7</xdr:col>
      <xdr:colOff>386845</xdr:colOff>
      <xdr:row>5</xdr:row>
      <xdr:rowOff>32810</xdr:rowOff>
    </xdr:from>
    <xdr:to>
      <xdr:col>7</xdr:col>
      <xdr:colOff>746845</xdr:colOff>
      <xdr:row>5</xdr:row>
      <xdr:rowOff>458260</xdr:rowOff>
    </xdr:to>
    <xdr:sp macro="" textlink="">
      <xdr:nvSpPr>
        <xdr:cNvPr id="9" name="Globo: flecha hacia abajo 8">
          <a:extLst>
            <a:ext uri="{FF2B5EF4-FFF2-40B4-BE49-F238E27FC236}">
              <a16:creationId xmlns:a16="http://schemas.microsoft.com/office/drawing/2014/main" id="{67303CDE-D0E9-4770-B31C-50454E419FB5}"/>
            </a:ext>
          </a:extLst>
        </xdr:cNvPr>
        <xdr:cNvSpPr/>
      </xdr:nvSpPr>
      <xdr:spPr>
        <a:xfrm>
          <a:off x="8368795" y="1480610"/>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25</a:t>
          </a:r>
        </a:p>
      </xdr:txBody>
    </xdr:sp>
    <xdr:clientData/>
  </xdr:twoCellAnchor>
  <xdr:twoCellAnchor>
    <xdr:from>
      <xdr:col>8</xdr:col>
      <xdr:colOff>297537</xdr:colOff>
      <xdr:row>5</xdr:row>
      <xdr:rowOff>23286</xdr:rowOff>
    </xdr:from>
    <xdr:to>
      <xdr:col>8</xdr:col>
      <xdr:colOff>657537</xdr:colOff>
      <xdr:row>5</xdr:row>
      <xdr:rowOff>448736</xdr:rowOff>
    </xdr:to>
    <xdr:sp macro="" textlink="">
      <xdr:nvSpPr>
        <xdr:cNvPr id="10" name="Globo: flecha hacia abajo 9">
          <a:extLst>
            <a:ext uri="{FF2B5EF4-FFF2-40B4-BE49-F238E27FC236}">
              <a16:creationId xmlns:a16="http://schemas.microsoft.com/office/drawing/2014/main" id="{E466CE5A-223E-4EA6-A632-46F702BE5076}"/>
            </a:ext>
          </a:extLst>
        </xdr:cNvPr>
        <xdr:cNvSpPr/>
      </xdr:nvSpPr>
      <xdr:spPr>
        <a:xfrm>
          <a:off x="9470112" y="1471086"/>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26</a:t>
          </a:r>
        </a:p>
      </xdr:txBody>
    </xdr:sp>
    <xdr:clientData/>
  </xdr:twoCellAnchor>
  <xdr:twoCellAnchor>
    <xdr:from>
      <xdr:col>16</xdr:col>
      <xdr:colOff>307416</xdr:colOff>
      <xdr:row>5</xdr:row>
      <xdr:rowOff>33415</xdr:rowOff>
    </xdr:from>
    <xdr:to>
      <xdr:col>16</xdr:col>
      <xdr:colOff>667416</xdr:colOff>
      <xdr:row>5</xdr:row>
      <xdr:rowOff>458865</xdr:rowOff>
    </xdr:to>
    <xdr:sp macro="" textlink="">
      <xdr:nvSpPr>
        <xdr:cNvPr id="14" name="Globo: flecha hacia abajo 13">
          <a:extLst>
            <a:ext uri="{FF2B5EF4-FFF2-40B4-BE49-F238E27FC236}">
              <a16:creationId xmlns:a16="http://schemas.microsoft.com/office/drawing/2014/main" id="{6C27EFA5-D17B-4A34-8A7B-1317A71E094E}"/>
            </a:ext>
          </a:extLst>
        </xdr:cNvPr>
        <xdr:cNvSpPr/>
      </xdr:nvSpPr>
      <xdr:spPr>
        <a:xfrm>
          <a:off x="17823891" y="1481215"/>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34</a:t>
          </a:r>
        </a:p>
      </xdr:txBody>
    </xdr:sp>
    <xdr:clientData/>
  </xdr:twoCellAnchor>
  <xdr:twoCellAnchor>
    <xdr:from>
      <xdr:col>4</xdr:col>
      <xdr:colOff>590552</xdr:colOff>
      <xdr:row>5</xdr:row>
      <xdr:rowOff>36286</xdr:rowOff>
    </xdr:from>
    <xdr:to>
      <xdr:col>4</xdr:col>
      <xdr:colOff>950552</xdr:colOff>
      <xdr:row>5</xdr:row>
      <xdr:rowOff>461736</xdr:rowOff>
    </xdr:to>
    <xdr:sp macro="" textlink="">
      <xdr:nvSpPr>
        <xdr:cNvPr id="17" name="Globo: flecha hacia abajo 16">
          <a:extLst>
            <a:ext uri="{FF2B5EF4-FFF2-40B4-BE49-F238E27FC236}">
              <a16:creationId xmlns:a16="http://schemas.microsoft.com/office/drawing/2014/main" id="{ABE7E458-794E-4CCC-9FA9-4335ECF443FF}"/>
            </a:ext>
          </a:extLst>
        </xdr:cNvPr>
        <xdr:cNvSpPr/>
      </xdr:nvSpPr>
      <xdr:spPr>
        <a:xfrm>
          <a:off x="4333877" y="1484086"/>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22</a:t>
          </a:r>
        </a:p>
      </xdr:txBody>
    </xdr:sp>
    <xdr:clientData/>
  </xdr:twoCellAnchor>
  <xdr:twoCellAnchor>
    <xdr:from>
      <xdr:col>5</xdr:col>
      <xdr:colOff>584352</xdr:colOff>
      <xdr:row>5</xdr:row>
      <xdr:rowOff>35832</xdr:rowOff>
    </xdr:from>
    <xdr:to>
      <xdr:col>5</xdr:col>
      <xdr:colOff>944352</xdr:colOff>
      <xdr:row>5</xdr:row>
      <xdr:rowOff>461282</xdr:rowOff>
    </xdr:to>
    <xdr:sp macro="" textlink="">
      <xdr:nvSpPr>
        <xdr:cNvPr id="18" name="Globo: flecha hacia abajo 17">
          <a:extLst>
            <a:ext uri="{FF2B5EF4-FFF2-40B4-BE49-F238E27FC236}">
              <a16:creationId xmlns:a16="http://schemas.microsoft.com/office/drawing/2014/main" id="{5A6381F0-360B-40F7-B00C-76D756E52D46}"/>
            </a:ext>
          </a:extLst>
        </xdr:cNvPr>
        <xdr:cNvSpPr/>
      </xdr:nvSpPr>
      <xdr:spPr>
        <a:xfrm>
          <a:off x="5918352" y="1483632"/>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23</a:t>
          </a:r>
        </a:p>
      </xdr:txBody>
    </xdr:sp>
    <xdr:clientData/>
  </xdr:twoCellAnchor>
  <xdr:twoCellAnchor>
    <xdr:from>
      <xdr:col>6</xdr:col>
      <xdr:colOff>275772</xdr:colOff>
      <xdr:row>5</xdr:row>
      <xdr:rowOff>17235</xdr:rowOff>
    </xdr:from>
    <xdr:to>
      <xdr:col>6</xdr:col>
      <xdr:colOff>635772</xdr:colOff>
      <xdr:row>5</xdr:row>
      <xdr:rowOff>442685</xdr:rowOff>
    </xdr:to>
    <xdr:sp macro="" textlink="">
      <xdr:nvSpPr>
        <xdr:cNvPr id="19" name="Globo: flecha hacia abajo 18">
          <a:extLst>
            <a:ext uri="{FF2B5EF4-FFF2-40B4-BE49-F238E27FC236}">
              <a16:creationId xmlns:a16="http://schemas.microsoft.com/office/drawing/2014/main" id="{AED4EDA5-F350-45FE-9C6D-2BA0E5FC9CE2}"/>
            </a:ext>
          </a:extLst>
        </xdr:cNvPr>
        <xdr:cNvSpPr/>
      </xdr:nvSpPr>
      <xdr:spPr>
        <a:xfrm>
          <a:off x="7200447" y="1465035"/>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24</a:t>
          </a:r>
        </a:p>
      </xdr:txBody>
    </xdr:sp>
    <xdr:clientData/>
  </xdr:twoCellAnchor>
  <xdr:twoCellAnchor>
    <xdr:from>
      <xdr:col>9</xdr:col>
      <xdr:colOff>321482</xdr:colOff>
      <xdr:row>5</xdr:row>
      <xdr:rowOff>22276</xdr:rowOff>
    </xdr:from>
    <xdr:to>
      <xdr:col>9</xdr:col>
      <xdr:colOff>681482</xdr:colOff>
      <xdr:row>5</xdr:row>
      <xdr:rowOff>447726</xdr:rowOff>
    </xdr:to>
    <xdr:sp macro="" textlink="">
      <xdr:nvSpPr>
        <xdr:cNvPr id="20" name="Globo: flecha hacia abajo 19">
          <a:extLst>
            <a:ext uri="{FF2B5EF4-FFF2-40B4-BE49-F238E27FC236}">
              <a16:creationId xmlns:a16="http://schemas.microsoft.com/office/drawing/2014/main" id="{99218C41-DC7A-40BE-84B6-0101FD3E127A}"/>
            </a:ext>
          </a:extLst>
        </xdr:cNvPr>
        <xdr:cNvSpPr/>
      </xdr:nvSpPr>
      <xdr:spPr>
        <a:xfrm>
          <a:off x="10560857" y="1470076"/>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27</a:t>
          </a:r>
        </a:p>
      </xdr:txBody>
    </xdr:sp>
    <xdr:clientData/>
  </xdr:twoCellAnchor>
  <xdr:twoCellAnchor>
    <xdr:from>
      <xdr:col>13</xdr:col>
      <xdr:colOff>373287</xdr:colOff>
      <xdr:row>5</xdr:row>
      <xdr:rowOff>24292</xdr:rowOff>
    </xdr:from>
    <xdr:to>
      <xdr:col>13</xdr:col>
      <xdr:colOff>733287</xdr:colOff>
      <xdr:row>5</xdr:row>
      <xdr:rowOff>449742</xdr:rowOff>
    </xdr:to>
    <xdr:sp macro="" textlink="">
      <xdr:nvSpPr>
        <xdr:cNvPr id="25" name="Globo: flecha hacia abajo 24">
          <a:extLst>
            <a:ext uri="{FF2B5EF4-FFF2-40B4-BE49-F238E27FC236}">
              <a16:creationId xmlns:a16="http://schemas.microsoft.com/office/drawing/2014/main" id="{FDB1FABB-6BBC-4187-9D83-3C29D3E12E19}"/>
            </a:ext>
          </a:extLst>
        </xdr:cNvPr>
        <xdr:cNvSpPr/>
      </xdr:nvSpPr>
      <xdr:spPr>
        <a:xfrm>
          <a:off x="14689362" y="1472092"/>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31</a:t>
          </a:r>
        </a:p>
      </xdr:txBody>
    </xdr:sp>
    <xdr:clientData/>
  </xdr:twoCellAnchor>
  <xdr:twoCellAnchor>
    <xdr:from>
      <xdr:col>14</xdr:col>
      <xdr:colOff>314776</xdr:colOff>
      <xdr:row>5</xdr:row>
      <xdr:rowOff>35832</xdr:rowOff>
    </xdr:from>
    <xdr:to>
      <xdr:col>14</xdr:col>
      <xdr:colOff>674776</xdr:colOff>
      <xdr:row>5</xdr:row>
      <xdr:rowOff>461282</xdr:rowOff>
    </xdr:to>
    <xdr:sp macro="" textlink="">
      <xdr:nvSpPr>
        <xdr:cNvPr id="26" name="Globo: flecha hacia abajo 25">
          <a:extLst>
            <a:ext uri="{FF2B5EF4-FFF2-40B4-BE49-F238E27FC236}">
              <a16:creationId xmlns:a16="http://schemas.microsoft.com/office/drawing/2014/main" id="{20BF752D-DB8F-4331-B188-706D17D43D59}"/>
            </a:ext>
          </a:extLst>
        </xdr:cNvPr>
        <xdr:cNvSpPr/>
      </xdr:nvSpPr>
      <xdr:spPr>
        <a:xfrm>
          <a:off x="15754801" y="1483632"/>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32</a:t>
          </a:r>
        </a:p>
      </xdr:txBody>
    </xdr:sp>
    <xdr:clientData/>
  </xdr:twoCellAnchor>
  <xdr:twoCellAnchor>
    <xdr:from>
      <xdr:col>15</xdr:col>
      <xdr:colOff>312351</xdr:colOff>
      <xdr:row>5</xdr:row>
      <xdr:rowOff>25905</xdr:rowOff>
    </xdr:from>
    <xdr:to>
      <xdr:col>15</xdr:col>
      <xdr:colOff>672351</xdr:colOff>
      <xdr:row>5</xdr:row>
      <xdr:rowOff>451355</xdr:rowOff>
    </xdr:to>
    <xdr:sp macro="" textlink="">
      <xdr:nvSpPr>
        <xdr:cNvPr id="29" name="Globo: flecha hacia abajo 28">
          <a:extLst>
            <a:ext uri="{FF2B5EF4-FFF2-40B4-BE49-F238E27FC236}">
              <a16:creationId xmlns:a16="http://schemas.microsoft.com/office/drawing/2014/main" id="{5474D3A1-4CFE-48DC-9FC5-C0543F488E35}"/>
            </a:ext>
          </a:extLst>
        </xdr:cNvPr>
        <xdr:cNvSpPr/>
      </xdr:nvSpPr>
      <xdr:spPr>
        <a:xfrm>
          <a:off x="16790601" y="1473705"/>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33</a:t>
          </a:r>
        </a:p>
      </xdr:txBody>
    </xdr:sp>
    <xdr:clientData/>
  </xdr:twoCellAnchor>
  <xdr:twoCellAnchor>
    <xdr:from>
      <xdr:col>11</xdr:col>
      <xdr:colOff>15022</xdr:colOff>
      <xdr:row>3</xdr:row>
      <xdr:rowOff>22763</xdr:rowOff>
    </xdr:from>
    <xdr:to>
      <xdr:col>11</xdr:col>
      <xdr:colOff>378785</xdr:colOff>
      <xdr:row>4</xdr:row>
      <xdr:rowOff>1763</xdr:rowOff>
    </xdr:to>
    <xdr:sp macro="" textlink="">
      <xdr:nvSpPr>
        <xdr:cNvPr id="30" name="Globo: flecha hacia arriba 29">
          <a:extLst>
            <a:ext uri="{FF2B5EF4-FFF2-40B4-BE49-F238E27FC236}">
              <a16:creationId xmlns:a16="http://schemas.microsoft.com/office/drawing/2014/main" id="{37DF8E90-10D8-49B1-B7A5-AD3D35FAFBFA}"/>
            </a:ext>
          </a:extLst>
        </xdr:cNvPr>
        <xdr:cNvSpPr/>
      </xdr:nvSpPr>
      <xdr:spPr>
        <a:xfrm rot="16200000">
          <a:off x="12544043" y="751131"/>
          <a:ext cx="296500" cy="363763"/>
        </a:xfrm>
        <a:prstGeom prst="up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ctr"/>
          <a:r>
            <a:rPr lang="es-CO" sz="1200" b="1">
              <a:solidFill>
                <a:schemeClr val="bg1"/>
              </a:solidFill>
              <a:latin typeface="Helvetica" panose="020B0604020202020204" pitchFamily="34" charset="0"/>
              <a:cs typeface="Helvetica" panose="020B0604020202020204" pitchFamily="34" charset="0"/>
            </a:rPr>
            <a:t>2</a:t>
          </a:r>
        </a:p>
      </xdr:txBody>
    </xdr:sp>
    <xdr:clientData/>
  </xdr:twoCellAnchor>
  <xdr:twoCellAnchor editAs="oneCell">
    <xdr:from>
      <xdr:col>1</xdr:col>
      <xdr:colOff>81643</xdr:colOff>
      <xdr:row>1</xdr:row>
      <xdr:rowOff>72572</xdr:rowOff>
    </xdr:from>
    <xdr:to>
      <xdr:col>2</xdr:col>
      <xdr:colOff>103599</xdr:colOff>
      <xdr:row>1</xdr:row>
      <xdr:rowOff>432572</xdr:rowOff>
    </xdr:to>
    <xdr:pic>
      <xdr:nvPicPr>
        <xdr:cNvPr id="31" name="Imagen 30">
          <a:extLst>
            <a:ext uri="{FF2B5EF4-FFF2-40B4-BE49-F238E27FC236}">
              <a16:creationId xmlns:a16="http://schemas.microsoft.com/office/drawing/2014/main" id="{A4E8AABA-7000-4223-A67E-16050A5F66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0543" y="136072"/>
          <a:ext cx="1042719" cy="360000"/>
        </a:xfrm>
        <a:prstGeom prst="rect">
          <a:avLst/>
        </a:prstGeom>
      </xdr:spPr>
    </xdr:pic>
    <xdr:clientData/>
  </xdr:twoCellAnchor>
  <xdr:twoCellAnchor editAs="oneCell">
    <xdr:from>
      <xdr:col>18</xdr:col>
      <xdr:colOff>490867</xdr:colOff>
      <xdr:row>1</xdr:row>
      <xdr:rowOff>72572</xdr:rowOff>
    </xdr:from>
    <xdr:to>
      <xdr:col>18</xdr:col>
      <xdr:colOff>1693632</xdr:colOff>
      <xdr:row>1</xdr:row>
      <xdr:rowOff>432572</xdr:rowOff>
    </xdr:to>
    <xdr:pic>
      <xdr:nvPicPr>
        <xdr:cNvPr id="33" name="Imagen 32">
          <a:extLst>
            <a:ext uri="{FF2B5EF4-FFF2-40B4-BE49-F238E27FC236}">
              <a16:creationId xmlns:a16="http://schemas.microsoft.com/office/drawing/2014/main" id="{4BC3D615-D0AA-4B10-9AB0-CFA84D16816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237478" y="136072"/>
          <a:ext cx="1202765" cy="360000"/>
        </a:xfrm>
        <a:prstGeom prst="rect">
          <a:avLst/>
        </a:prstGeom>
      </xdr:spPr>
    </xdr:pic>
    <xdr:clientData/>
  </xdr:twoCellAnchor>
  <xdr:twoCellAnchor>
    <xdr:from>
      <xdr:col>1</xdr:col>
      <xdr:colOff>175330</xdr:colOff>
      <xdr:row>5</xdr:row>
      <xdr:rowOff>13759</xdr:rowOff>
    </xdr:from>
    <xdr:to>
      <xdr:col>1</xdr:col>
      <xdr:colOff>535330</xdr:colOff>
      <xdr:row>5</xdr:row>
      <xdr:rowOff>439209</xdr:rowOff>
    </xdr:to>
    <xdr:sp macro="" textlink="">
      <xdr:nvSpPr>
        <xdr:cNvPr id="35" name="Globo: flecha hacia abajo 34">
          <a:extLst>
            <a:ext uri="{FF2B5EF4-FFF2-40B4-BE49-F238E27FC236}">
              <a16:creationId xmlns:a16="http://schemas.microsoft.com/office/drawing/2014/main" id="{0A2E937F-D6D8-4BB8-B6C5-E8AF029471BB}"/>
            </a:ext>
          </a:extLst>
        </xdr:cNvPr>
        <xdr:cNvSpPr/>
      </xdr:nvSpPr>
      <xdr:spPr>
        <a:xfrm>
          <a:off x="261055" y="1461559"/>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19</a:t>
          </a:r>
        </a:p>
      </xdr:txBody>
    </xdr:sp>
    <xdr:clientData/>
  </xdr:twoCellAnchor>
  <xdr:twoCellAnchor>
    <xdr:from>
      <xdr:col>2</xdr:col>
      <xdr:colOff>472367</xdr:colOff>
      <xdr:row>5</xdr:row>
      <xdr:rowOff>29988</xdr:rowOff>
    </xdr:from>
    <xdr:to>
      <xdr:col>2</xdr:col>
      <xdr:colOff>832367</xdr:colOff>
      <xdr:row>5</xdr:row>
      <xdr:rowOff>455438</xdr:rowOff>
    </xdr:to>
    <xdr:sp macro="" textlink="">
      <xdr:nvSpPr>
        <xdr:cNvPr id="36" name="Globo: flecha hacia abajo 35">
          <a:extLst>
            <a:ext uri="{FF2B5EF4-FFF2-40B4-BE49-F238E27FC236}">
              <a16:creationId xmlns:a16="http://schemas.microsoft.com/office/drawing/2014/main" id="{79775415-BD7C-431B-A6B2-0857ABDF55E1}"/>
            </a:ext>
          </a:extLst>
        </xdr:cNvPr>
        <xdr:cNvSpPr/>
      </xdr:nvSpPr>
      <xdr:spPr>
        <a:xfrm>
          <a:off x="1234367" y="1477788"/>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20</a:t>
          </a:r>
        </a:p>
      </xdr:txBody>
    </xdr:sp>
    <xdr:clientData/>
  </xdr:twoCellAnchor>
  <xdr:twoCellAnchor>
    <xdr:from>
      <xdr:col>3</xdr:col>
      <xdr:colOff>522850</xdr:colOff>
      <xdr:row>5</xdr:row>
      <xdr:rowOff>32809</xdr:rowOff>
    </xdr:from>
    <xdr:to>
      <xdr:col>3</xdr:col>
      <xdr:colOff>882850</xdr:colOff>
      <xdr:row>5</xdr:row>
      <xdr:rowOff>458259</xdr:rowOff>
    </xdr:to>
    <xdr:sp macro="" textlink="">
      <xdr:nvSpPr>
        <xdr:cNvPr id="37" name="Globo: flecha hacia abajo 36">
          <a:extLst>
            <a:ext uri="{FF2B5EF4-FFF2-40B4-BE49-F238E27FC236}">
              <a16:creationId xmlns:a16="http://schemas.microsoft.com/office/drawing/2014/main" id="{A87D5E01-D8C2-4957-8BAA-C831E5F2F476}"/>
            </a:ext>
          </a:extLst>
        </xdr:cNvPr>
        <xdr:cNvSpPr/>
      </xdr:nvSpPr>
      <xdr:spPr>
        <a:xfrm>
          <a:off x="2675500" y="1480609"/>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21</a:t>
          </a:r>
        </a:p>
      </xdr:txBody>
    </xdr:sp>
    <xdr:clientData/>
  </xdr:twoCellAnchor>
  <xdr:twoCellAnchor>
    <xdr:from>
      <xdr:col>12</xdr:col>
      <xdr:colOff>358069</xdr:colOff>
      <xdr:row>5</xdr:row>
      <xdr:rowOff>23284</xdr:rowOff>
    </xdr:from>
    <xdr:to>
      <xdr:col>12</xdr:col>
      <xdr:colOff>718069</xdr:colOff>
      <xdr:row>5</xdr:row>
      <xdr:rowOff>448734</xdr:rowOff>
    </xdr:to>
    <xdr:sp macro="" textlink="">
      <xdr:nvSpPr>
        <xdr:cNvPr id="39" name="Globo: flecha hacia abajo 38">
          <a:extLst>
            <a:ext uri="{FF2B5EF4-FFF2-40B4-BE49-F238E27FC236}">
              <a16:creationId xmlns:a16="http://schemas.microsoft.com/office/drawing/2014/main" id="{2443F29A-861F-4FA9-8C24-DF0DD2A0E073}"/>
            </a:ext>
          </a:extLst>
        </xdr:cNvPr>
        <xdr:cNvSpPr/>
      </xdr:nvSpPr>
      <xdr:spPr>
        <a:xfrm>
          <a:off x="13550194" y="1471084"/>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30</a:t>
          </a:r>
        </a:p>
      </xdr:txBody>
    </xdr:sp>
    <xdr:clientData/>
  </xdr:twoCellAnchor>
  <xdr:twoCellAnchor>
    <xdr:from>
      <xdr:col>11</xdr:col>
      <xdr:colOff>378579</xdr:colOff>
      <xdr:row>5</xdr:row>
      <xdr:rowOff>24292</xdr:rowOff>
    </xdr:from>
    <xdr:to>
      <xdr:col>11</xdr:col>
      <xdr:colOff>738579</xdr:colOff>
      <xdr:row>5</xdr:row>
      <xdr:rowOff>449742</xdr:rowOff>
    </xdr:to>
    <xdr:sp macro="" textlink="">
      <xdr:nvSpPr>
        <xdr:cNvPr id="3" name="Globo: flecha hacia abajo 2">
          <a:extLst>
            <a:ext uri="{FF2B5EF4-FFF2-40B4-BE49-F238E27FC236}">
              <a16:creationId xmlns:a16="http://schemas.microsoft.com/office/drawing/2014/main" id="{5D4D3BAB-6D72-4505-99CA-4177E3EAA447}"/>
            </a:ext>
          </a:extLst>
        </xdr:cNvPr>
        <xdr:cNvSpPr/>
      </xdr:nvSpPr>
      <xdr:spPr>
        <a:xfrm>
          <a:off x="12446754" y="1472092"/>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29</a:t>
          </a:r>
        </a:p>
      </xdr:txBody>
    </xdr:sp>
    <xdr:clientData/>
  </xdr:twoCellAnchor>
  <xdr:twoCellAnchor>
    <xdr:from>
      <xdr:col>10</xdr:col>
      <xdr:colOff>296686</xdr:colOff>
      <xdr:row>5</xdr:row>
      <xdr:rowOff>13759</xdr:rowOff>
    </xdr:from>
    <xdr:to>
      <xdr:col>10</xdr:col>
      <xdr:colOff>656686</xdr:colOff>
      <xdr:row>5</xdr:row>
      <xdr:rowOff>439209</xdr:rowOff>
    </xdr:to>
    <xdr:sp macro="" textlink="">
      <xdr:nvSpPr>
        <xdr:cNvPr id="4" name="Globo: flecha hacia abajo 3">
          <a:extLst>
            <a:ext uri="{FF2B5EF4-FFF2-40B4-BE49-F238E27FC236}">
              <a16:creationId xmlns:a16="http://schemas.microsoft.com/office/drawing/2014/main" id="{09C8B5C2-03D0-4DE4-B1E2-CBD9E442BD6E}"/>
            </a:ext>
          </a:extLst>
        </xdr:cNvPr>
        <xdr:cNvSpPr/>
      </xdr:nvSpPr>
      <xdr:spPr>
        <a:xfrm>
          <a:off x="11450461" y="1461559"/>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28</a:t>
          </a:r>
        </a:p>
      </xdr:txBody>
    </xdr:sp>
    <xdr:clientData/>
  </xdr:twoCellAnchor>
  <xdr:twoCellAnchor>
    <xdr:from>
      <xdr:col>17</xdr:col>
      <xdr:colOff>321876</xdr:colOff>
      <xdr:row>5</xdr:row>
      <xdr:rowOff>44956</xdr:rowOff>
    </xdr:from>
    <xdr:to>
      <xdr:col>17</xdr:col>
      <xdr:colOff>681876</xdr:colOff>
      <xdr:row>6</xdr:row>
      <xdr:rowOff>3681</xdr:rowOff>
    </xdr:to>
    <xdr:sp macro="" textlink="">
      <xdr:nvSpPr>
        <xdr:cNvPr id="6" name="Globo: flecha hacia abajo 5">
          <a:extLst>
            <a:ext uri="{FF2B5EF4-FFF2-40B4-BE49-F238E27FC236}">
              <a16:creationId xmlns:a16="http://schemas.microsoft.com/office/drawing/2014/main" id="{7401E0E0-AC47-49ED-A3D8-7FED419EB003}"/>
            </a:ext>
          </a:extLst>
        </xdr:cNvPr>
        <xdr:cNvSpPr/>
      </xdr:nvSpPr>
      <xdr:spPr>
        <a:xfrm>
          <a:off x="18876576" y="1492756"/>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35</a:t>
          </a:r>
        </a:p>
      </xdr:txBody>
    </xdr:sp>
    <xdr:clientData/>
  </xdr:twoCellAnchor>
  <xdr:twoCellAnchor>
    <xdr:from>
      <xdr:col>18</xdr:col>
      <xdr:colOff>598101</xdr:colOff>
      <xdr:row>5</xdr:row>
      <xdr:rowOff>35431</xdr:rowOff>
    </xdr:from>
    <xdr:to>
      <xdr:col>18</xdr:col>
      <xdr:colOff>958101</xdr:colOff>
      <xdr:row>5</xdr:row>
      <xdr:rowOff>460881</xdr:rowOff>
    </xdr:to>
    <xdr:sp macro="" textlink="">
      <xdr:nvSpPr>
        <xdr:cNvPr id="7" name="Globo: flecha hacia abajo 6">
          <a:extLst>
            <a:ext uri="{FF2B5EF4-FFF2-40B4-BE49-F238E27FC236}">
              <a16:creationId xmlns:a16="http://schemas.microsoft.com/office/drawing/2014/main" id="{589E6B12-F193-4554-B360-A12949803389}"/>
            </a:ext>
          </a:extLst>
        </xdr:cNvPr>
        <xdr:cNvSpPr/>
      </xdr:nvSpPr>
      <xdr:spPr>
        <a:xfrm>
          <a:off x="20191026" y="1483231"/>
          <a:ext cx="360000" cy="425450"/>
        </a:xfrm>
        <a:prstGeom prst="downArrowCallout">
          <a:avLst/>
        </a:prstGeom>
        <a:solidFill>
          <a:schemeClr val="bg1">
            <a:lumMod val="50000"/>
          </a:schemeClr>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algn="ctr"/>
          <a:r>
            <a:rPr lang="es-CO" sz="1200" b="1">
              <a:solidFill>
                <a:schemeClr val="bg1"/>
              </a:solidFill>
              <a:latin typeface="Helvetica" panose="020B0604020202020204" pitchFamily="34" charset="0"/>
              <a:cs typeface="Helvetica" panose="020B0604020202020204" pitchFamily="34" charset="0"/>
            </a:rPr>
            <a:t>36</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MESA CARDONA" refreshedDate="45435.384089930558" createdVersion="6" refreshedVersion="8" minRefreshableVersion="3" recordCount="192" xr:uid="{DC384178-6C24-4CF7-B469-B33F3BF40F12}">
  <cacheSource type="worksheet">
    <worksheetSource name="BD_PIC_2024"/>
  </cacheSource>
  <cacheFields count="16">
    <cacheField name="Número_x000a_(Secuencia en número)" numFmtId="0">
      <sharedItems containsSemiMixedTypes="0" containsString="0" containsNumber="1" containsInteger="1" minValue="1" maxValue="192"/>
    </cacheField>
    <cacheField name="Código SNIES del Programa (Si Aplica)" numFmtId="0">
      <sharedItems containsSemiMixedTypes="0" containsString="0" containsNumber="1" containsInteger="1" minValue="400" maxValue="116533"/>
    </cacheField>
    <cacheField name="Nombre del Programa Académico" numFmtId="0">
      <sharedItems/>
    </cacheField>
    <cacheField name="Nivel de Formación" numFmtId="0">
      <sharedItems/>
    </cacheField>
    <cacheField name="Área del Conocimiento" numFmtId="0">
      <sharedItems/>
    </cacheField>
    <cacheField name="Meta rezagada 2023-2 (Únicamente Ampliación de Cobertura con Recursos 2023-2)" numFmtId="0">
      <sharedItems containsNonDate="0" containsString="0" containsBlank="1"/>
    </cacheField>
    <cacheField name="Número de Nuevos Estudiantes en Pregrado para el Primer Curso 2024-1  (Únicamente Ampliación de Cobertura con Recursos 2023-2)" numFmtId="0">
      <sharedItems containsNonDate="0" containsString="0" containsBlank="1"/>
    </cacheField>
    <cacheField name="Número de Nuevos Estudiantes en Pregrado Primer Curso 2024-1_x000a_(Únicamente Ampliación de Cobertura con Recursos 2024) " numFmtId="0">
      <sharedItems containsString="0" containsBlank="1" containsNumber="1" containsInteger="1" minValue="-88" maxValue="62"/>
    </cacheField>
    <cacheField name="Número de Nuevos Estudiantes en Pregrado Primer Curso 2024-2_x000a_(Únicamente Ampliación de Cobertura con Recursos 2024)" numFmtId="0">
      <sharedItems containsString="0" containsBlank="1" containsNumber="1" containsInteger="1" minValue="-93" maxValue="226"/>
    </cacheField>
    <cacheField name="Modalidad_x000a_(En la que se atenderán los nuevos estudiantes)" numFmtId="0">
      <sharedItems/>
    </cacheField>
    <cacheField name="Departamento _x000a_(En el cual se ubica la Sede que atenderá los nuevos estudiantes)" numFmtId="0">
      <sharedItems/>
    </cacheField>
    <cacheField name="Municipio_x000a_(En el cual se ubica la Sede que atenderá los nuevos estudiantes)" numFmtId="0">
      <sharedItems count="17">
        <s v="Medellin"/>
        <s v="Andes"/>
        <s v="Puerto Berrio"/>
        <s v="Santa fe"/>
        <s v="Carepa"/>
        <s v="Carmen"/>
        <s v="Caucasia"/>
        <s v="Segovia"/>
        <s v="Sonson"/>
        <s v="Yarumal"/>
        <s v="Apartado"/>
        <s v="Turbo"/>
        <s v="Virtual - Medellin"/>
        <s v="Virtual - regiones"/>
        <s v="Amalfi"/>
        <s v="Virtual - todos"/>
        <s v="Armenia"/>
      </sharedItems>
    </cacheField>
    <cacheField name="Derechos de Matrícula 2024 - 1_x000a_(Política de Gratuidad)" numFmtId="166">
      <sharedItems containsSemiMixedTypes="0" containsString="0" containsNumber="1" containsInteger="1" minValue="-36938880" maxValue="26025120"/>
    </cacheField>
    <cacheField name="Derechos de Matrícula 2024 - 2_x000a_(Política de Gratuidad)" numFmtId="166">
      <sharedItems containsSemiMixedTypes="0" containsString="0" containsNumber="1" containsInteger="1" minValue="-39037680" maxValue="94865760"/>
    </cacheField>
    <cacheField name="Suma recursos Derechos de Matrícula_x000a_(Política de Gratuidad)" numFmtId="166">
      <sharedItems containsSemiMixedTypes="0" containsString="0" containsNumber="1" containsInteger="1" minValue="-58346640" maxValue="94865760"/>
    </cacheField>
    <cacheField name="OBSERVACIONES Y ASPECTOS RELEVANTES DE LA ESTRATEGIA"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MESA CARDONA" refreshedDate="45435.386888310182" createdVersion="8" refreshedVersion="8" minRefreshableVersion="3" recordCount="23" xr:uid="{FE72795B-4B66-4027-8248-BBF24E36B58A}">
  <cacheSource type="worksheet">
    <worksheetSource ref="A1:J24" sheet="información desagregada"/>
  </cacheSource>
  <cacheFields count="10">
    <cacheField name="Municipio_x000a_(En el cual se ubica la Sede que atenderá los nuevos estudiantes)" numFmtId="0">
      <sharedItems count="17">
        <s v="Amalfi"/>
        <s v="Andes"/>
        <s v="Apartado"/>
        <s v="Armenia"/>
        <s v="Carepa"/>
        <s v="Carmen"/>
        <s v="Caucasia"/>
        <s v="Medellin"/>
        <s v="Puerto Berrio"/>
        <s v="Santa fe"/>
        <s v="Segovia"/>
        <s v="Sonson"/>
        <s v="Turbo"/>
        <s v="Virtual - Medellin"/>
        <s v="Virtual - regiones"/>
        <s v="Virtual - todos"/>
        <s v="Yarumal"/>
      </sharedItems>
    </cacheField>
    <cacheField name="Modalidad_x000a_(En la que se atenderán los nuevos estudiantes)" numFmtId="0">
      <sharedItems/>
    </cacheField>
    <cacheField name="Suma de Número de Nuevos Estudiantes en Pregrado Primer Curso 2024-1_x000a_(Únicamente Ampliación de Cobertura con Recursos 2024) " numFmtId="0">
      <sharedItems containsString="0" containsBlank="1" containsNumber="1" containsInteger="1" minValue="-114" maxValue="180"/>
    </cacheField>
    <cacheField name="Suma de Número de Nuevos Estudiantes en Pregrado Primer Curso 2024-2_x000a_(Únicamente Ampliación de Cobertura con Recursos 2024)" numFmtId="0">
      <sharedItems containsString="0" containsBlank="1" containsNumber="1" containsInteger="1" minValue="-44" maxValue="384"/>
    </cacheField>
    <cacheField name=" META PIC 2024" numFmtId="0">
      <sharedItems containsSemiMixedTypes="0" containsString="0" containsNumber="1" containsInteger="1" minValue="-76" maxValue="531" count="21">
        <n v="-29"/>
        <n v="65"/>
        <n v="-74"/>
        <n v="0"/>
        <n v="107"/>
        <n v="481"/>
        <n v="83"/>
        <n v="6"/>
        <n v="531"/>
        <n v="-76"/>
        <n v="38"/>
        <n v="36"/>
        <n v="78"/>
        <n v="125"/>
        <n v="33"/>
        <n v="-24"/>
        <n v="63"/>
        <n v="154"/>
        <n v="-40"/>
        <n v="54"/>
        <n v="73"/>
      </sharedItems>
    </cacheField>
    <cacheField name="Costo por estudiante" numFmtId="166">
      <sharedItems containsSemiMixedTypes="0" containsString="0" containsNumber="1" minValue="9427452.7756342776" maxValue="10600252.518291974"/>
    </cacheField>
    <cacheField name="Costo total" numFmtId="166">
      <sharedItems containsSemiMixedTypes="0" containsString="0" containsNumber="1" minValue="0" maxValue="5628734087.2130384"/>
    </cacheField>
    <cacheField name="Gratuidad (incluye negativos por solicitud del MEN)" numFmtId="166">
      <sharedItems containsSemiMixedTypes="0" containsString="0" containsNumber="1" containsInteger="1" minValue="-31901760" maxValue="222892560"/>
    </cacheField>
    <cacheField name="PIC" numFmtId="166">
      <sharedItems containsSemiMixedTypes="0" containsString="0" containsNumber="1" minValue="0" maxValue="2587118844.2342758"/>
    </cacheField>
    <cacheField name="Recursos propios" numFmtId="166">
      <sharedItems containsSemiMixedTypes="0" containsString="0" containsNumber="1" minValue="0" maxValue="2846355960.208018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n v="1"/>
    <n v="400"/>
    <s v="Tecnología Química"/>
    <s v="Tecnológico"/>
    <s v="Matemáticas y ciencias naturales"/>
    <m/>
    <m/>
    <n v="-15"/>
    <m/>
    <s v="Presencial"/>
    <s v="Antioquia"/>
    <x v="0"/>
    <n v="-6296400"/>
    <n v="0"/>
    <n v="-6296400"/>
    <m/>
  </r>
  <r>
    <n v="2"/>
    <n v="401"/>
    <s v="Tecnología en Regencia de Farmacia"/>
    <s v="Tecnológico"/>
    <s v="Economía, administración, contaduría y afines"/>
    <m/>
    <m/>
    <n v="10"/>
    <n v="3"/>
    <s v="Presencial"/>
    <s v="Antioquia"/>
    <x v="0"/>
    <n v="4197600"/>
    <n v="1259280"/>
    <n v="5456880"/>
    <m/>
  </r>
  <r>
    <n v="3"/>
    <n v="403"/>
    <s v="Medicina Veterinaria "/>
    <s v="Universitario"/>
    <s v="Agronomía, veterinaria y afines"/>
    <m/>
    <m/>
    <m/>
    <n v="4"/>
    <s v="Presencial"/>
    <s v="Antioquia"/>
    <x v="0"/>
    <n v="0"/>
    <n v="1679040"/>
    <n v="1679040"/>
    <m/>
  </r>
  <r>
    <n v="4"/>
    <n v="404"/>
    <s v="Zootecnia"/>
    <s v="Universitario"/>
    <s v="Agronomía, veterinaria y afines"/>
    <m/>
    <m/>
    <n v="14"/>
    <n v="8"/>
    <s v="Presencial"/>
    <s v="Antioquia"/>
    <x v="0"/>
    <n v="5876640"/>
    <n v="3358080"/>
    <n v="9234720"/>
    <m/>
  </r>
  <r>
    <n v="5"/>
    <n v="405"/>
    <s v="Artes Plásticas"/>
    <s v="Universitario"/>
    <s v="Bellas artes"/>
    <m/>
    <m/>
    <n v="40"/>
    <n v="-33"/>
    <s v="Presencial"/>
    <s v="Antioquia"/>
    <x v="0"/>
    <n v="16790400"/>
    <n v="-13852080"/>
    <n v="2938320"/>
    <m/>
  </r>
  <r>
    <n v="6"/>
    <n v="407"/>
    <s v="Música – Canto"/>
    <s v="Universitario"/>
    <s v="Bellas artes"/>
    <m/>
    <m/>
    <n v="10"/>
    <n v="-1"/>
    <s v="Presencial"/>
    <s v="Antioquia"/>
    <x v="0"/>
    <n v="4197600"/>
    <n v="-419760"/>
    <n v="3777840"/>
    <m/>
  </r>
  <r>
    <n v="7"/>
    <n v="412"/>
    <s v="Licenciatura en Educación Especial"/>
    <s v="Universitario"/>
    <s v="Ciencias de la educación"/>
    <m/>
    <m/>
    <n v="3"/>
    <m/>
    <s v="Presencial"/>
    <s v="Antioquia"/>
    <x v="1"/>
    <n v="1259280"/>
    <n v="0"/>
    <n v="1259280"/>
    <m/>
  </r>
  <r>
    <n v="8"/>
    <n v="412"/>
    <s v="Licenciatura en Educación Especial"/>
    <s v="Universitario"/>
    <s v="Ciencias de la educación"/>
    <m/>
    <m/>
    <n v="8"/>
    <n v="-3"/>
    <s v="Presencial"/>
    <s v="Antioquia"/>
    <x v="0"/>
    <n v="3358080"/>
    <n v="-1259280"/>
    <n v="2098800"/>
    <m/>
  </r>
  <r>
    <n v="9"/>
    <n v="413"/>
    <s v="Licenciatura en Educación Física"/>
    <s v="Universitario"/>
    <s v="Ciencias de la educación"/>
    <m/>
    <m/>
    <n v="9"/>
    <n v="-26"/>
    <s v="Presencial"/>
    <s v="Antioquia"/>
    <x v="0"/>
    <n v="3777840"/>
    <n v="-10913760"/>
    <n v="-7135920"/>
    <m/>
  </r>
  <r>
    <n v="10"/>
    <n v="413"/>
    <s v="Licenciatura en Educación Física"/>
    <s v="Universitario"/>
    <s v="Ciencias de la educación"/>
    <m/>
    <m/>
    <n v="-22"/>
    <n v="-19"/>
    <s v="Presencial"/>
    <s v="Antioquia"/>
    <x v="2"/>
    <n v="-9234720"/>
    <n v="-7975440"/>
    <n v="-17210160"/>
    <m/>
  </r>
  <r>
    <n v="11"/>
    <n v="413"/>
    <s v="Licenciatura en Educación Física"/>
    <s v="Universitario"/>
    <s v="Ciencias de la educación"/>
    <m/>
    <m/>
    <n v="-27"/>
    <n v="-24"/>
    <s v="Presencial"/>
    <s v="Antioquia"/>
    <x v="3"/>
    <n v="-11333520"/>
    <n v="-10074240"/>
    <n v="-21407760"/>
    <m/>
  </r>
  <r>
    <n v="12"/>
    <n v="413"/>
    <s v="Licenciatura en Educación Física  "/>
    <s v="Universitario"/>
    <s v="Ciencias de la educación"/>
    <m/>
    <m/>
    <n v="5"/>
    <n v="7"/>
    <s v="Presencial"/>
    <s v="Antioquia"/>
    <x v="1"/>
    <n v="2098800"/>
    <n v="2938320"/>
    <n v="5037120"/>
    <m/>
  </r>
  <r>
    <n v="13"/>
    <n v="413"/>
    <s v="Licenciatura en Educación Física  "/>
    <s v="Universitario"/>
    <s v="Ciencias de la educación"/>
    <m/>
    <m/>
    <n v="6"/>
    <n v="4"/>
    <s v="Presencial"/>
    <s v="Antioquia"/>
    <x v="4"/>
    <n v="2518560"/>
    <n v="1679040"/>
    <n v="4197600"/>
    <m/>
  </r>
  <r>
    <n v="14"/>
    <n v="413"/>
    <s v="Licenciatura en Educación Física  "/>
    <s v="Universitario"/>
    <s v="Ciencias de la educación"/>
    <m/>
    <m/>
    <n v="32"/>
    <n v="5"/>
    <s v="Presencial"/>
    <s v="Antioquia"/>
    <x v="5"/>
    <n v="13432320"/>
    <n v="2098800"/>
    <n v="15531120"/>
    <m/>
  </r>
  <r>
    <n v="15"/>
    <n v="413"/>
    <s v="Licenciatura en Educación Física  "/>
    <s v="Universitario"/>
    <s v="Ciencias de la educación"/>
    <m/>
    <m/>
    <n v="33"/>
    <n v="2"/>
    <s v="Presencial"/>
    <s v="Antioquia"/>
    <x v="6"/>
    <n v="13852080"/>
    <n v="839520"/>
    <n v="14691600"/>
    <m/>
  </r>
  <r>
    <n v="16"/>
    <n v="413"/>
    <s v="Licenciatura en Educación Física  "/>
    <s v="Universitario"/>
    <s v="Ciencias de la educación"/>
    <m/>
    <m/>
    <n v="24"/>
    <n v="10"/>
    <s v="Presencial"/>
    <s v="Antioquia"/>
    <x v="7"/>
    <n v="10074240"/>
    <n v="4197600"/>
    <n v="14271840"/>
    <m/>
  </r>
  <r>
    <n v="17"/>
    <n v="413"/>
    <s v="Licenciatura en Educación Física  "/>
    <s v="Universitario"/>
    <s v="Ciencias de la educación"/>
    <m/>
    <m/>
    <n v="30"/>
    <n v="34"/>
    <s v="Presencial"/>
    <s v="Antioquia"/>
    <x v="8"/>
    <n v="12592800"/>
    <n v="14271840"/>
    <n v="26864640"/>
    <m/>
  </r>
  <r>
    <n v="18"/>
    <n v="413"/>
    <s v="Licenciatura en Educación Física  "/>
    <s v="Universitario"/>
    <s v="Ciencias de la educación"/>
    <m/>
    <m/>
    <n v="6"/>
    <n v="-24"/>
    <s v="Presencial"/>
    <s v="Antioquia"/>
    <x v="9"/>
    <n v="2518560"/>
    <n v="-10074240"/>
    <n v="-7555680"/>
    <m/>
  </r>
  <r>
    <n v="19"/>
    <n v="417"/>
    <s v="Licenciatura en Filosofía"/>
    <s v="Universitario"/>
    <s v="Ciencias de la educación"/>
    <m/>
    <m/>
    <n v="23"/>
    <n v="-13"/>
    <s v="Presencial"/>
    <s v="Antioquia"/>
    <x v="0"/>
    <n v="9654480"/>
    <n v="-5456880"/>
    <n v="4197600"/>
    <m/>
  </r>
  <r>
    <n v="20"/>
    <n v="426"/>
    <s v="Microbiología y Bioanálisis"/>
    <s v="Universitario"/>
    <s v="Ciencias de la salud"/>
    <m/>
    <m/>
    <n v="2"/>
    <n v="5"/>
    <s v="Presencial"/>
    <s v="Antioquia"/>
    <x v="0"/>
    <n v="839520"/>
    <n v="2098800"/>
    <n v="2938320"/>
    <m/>
  </r>
  <r>
    <n v="21"/>
    <n v="427"/>
    <s v="Enfermería *"/>
    <s v="Universitario"/>
    <s v="Ciencias de la salud"/>
    <m/>
    <m/>
    <n v="3"/>
    <n v="3"/>
    <s v="Presencial"/>
    <s v="Antioquia"/>
    <x v="0"/>
    <n v="1259280"/>
    <n v="1259280"/>
    <n v="2518560"/>
    <m/>
  </r>
  <r>
    <n v="22"/>
    <n v="428"/>
    <s v="Medicina"/>
    <s v="Universitario"/>
    <s v="Ciencias de la salud"/>
    <m/>
    <m/>
    <n v="8"/>
    <n v="1"/>
    <s v="Presencial"/>
    <s v="Antioquia"/>
    <x v="0"/>
    <n v="3358080"/>
    <n v="419760"/>
    <n v="3777840"/>
    <m/>
  </r>
  <r>
    <n v="23"/>
    <n v="429"/>
    <s v="Nutrición y Dietética"/>
    <s v="Universitario"/>
    <s v="Ciencias de la salud"/>
    <m/>
    <m/>
    <n v="4"/>
    <m/>
    <s v="Presencial"/>
    <s v="Antioquia"/>
    <x v="5"/>
    <n v="1679040"/>
    <n v="0"/>
    <n v="1679040"/>
    <m/>
  </r>
  <r>
    <n v="24"/>
    <n v="429"/>
    <s v="Nutrición y Dietética"/>
    <s v="Universitario"/>
    <s v="Ciencias de la salud"/>
    <m/>
    <m/>
    <n v="5"/>
    <n v="3"/>
    <s v="Presencial"/>
    <s v="Antioquia"/>
    <x v="0"/>
    <n v="2098800"/>
    <n v="1259280"/>
    <n v="3358080"/>
    <m/>
  </r>
  <r>
    <n v="25"/>
    <n v="430"/>
    <s v="Odontología "/>
    <s v="Universitario"/>
    <s v="Ciencias de la salud"/>
    <m/>
    <m/>
    <n v="11"/>
    <n v="64"/>
    <s v="Presencial"/>
    <s v="Antioquia"/>
    <x v="0"/>
    <n v="4617360"/>
    <n v="26864640"/>
    <n v="31482000"/>
    <m/>
  </r>
  <r>
    <n v="26"/>
    <n v="431"/>
    <s v="Antropología"/>
    <s v="Universitario"/>
    <s v="Ciencias sociales y humanas"/>
    <m/>
    <m/>
    <n v="14"/>
    <m/>
    <s v="Presencial"/>
    <s v="Antioquia"/>
    <x v="0"/>
    <n v="5876640"/>
    <n v="0"/>
    <n v="5876640"/>
    <m/>
  </r>
  <r>
    <n v="27"/>
    <n v="432"/>
    <s v="Bibliotecología"/>
    <s v="Universitario"/>
    <s v="Ciencias sociales y humanas"/>
    <m/>
    <m/>
    <n v="10"/>
    <n v="15"/>
    <s v="Presencial"/>
    <s v="Antioquia"/>
    <x v="0"/>
    <n v="4197600"/>
    <n v="6296400"/>
    <n v="10494000"/>
    <m/>
  </r>
  <r>
    <n v="28"/>
    <n v="434"/>
    <s v="Psicología"/>
    <s v="Universitario"/>
    <s v="Ciencias sociales y humanas"/>
    <m/>
    <m/>
    <n v="7"/>
    <n v="2"/>
    <s v="Presencial"/>
    <s v="Antioquia"/>
    <x v="0"/>
    <n v="2938320"/>
    <n v="839520"/>
    <n v="3777840"/>
    <m/>
  </r>
  <r>
    <n v="29"/>
    <n v="435"/>
    <s v="Trabajo Social"/>
    <s v="Universitario"/>
    <s v="Ciencias sociales y humanas"/>
    <m/>
    <m/>
    <n v="3"/>
    <n v="1"/>
    <s v="Presencial"/>
    <s v="Antioquia"/>
    <x v="0"/>
    <n v="1259280"/>
    <n v="419760"/>
    <n v="1679040"/>
    <m/>
  </r>
  <r>
    <n v="30"/>
    <n v="436"/>
    <s v="Sociología"/>
    <s v="Universitario"/>
    <s v="Ciencias sociales y humanas"/>
    <m/>
    <m/>
    <n v="5"/>
    <n v="2"/>
    <s v="Presencial"/>
    <s v="Antioquia"/>
    <x v="0"/>
    <n v="2098800"/>
    <n v="839520"/>
    <n v="2938320"/>
    <m/>
  </r>
  <r>
    <n v="31"/>
    <n v="437"/>
    <s v="Derecho"/>
    <s v="Universitario"/>
    <s v="Ciencias sociales y humanas"/>
    <m/>
    <m/>
    <n v="48"/>
    <n v="49"/>
    <s v="Presencial"/>
    <s v="Antioquia"/>
    <x v="6"/>
    <n v="20148480"/>
    <n v="20568240"/>
    <n v="40716720"/>
    <m/>
  </r>
  <r>
    <n v="32"/>
    <n v="437"/>
    <s v="Derecho"/>
    <s v="Universitario"/>
    <s v="Ciencias sociales y humanas"/>
    <m/>
    <m/>
    <n v="-15"/>
    <n v="11"/>
    <s v="Presencial"/>
    <s v="Antioquia"/>
    <x v="0"/>
    <n v="-6296400"/>
    <n v="4617360"/>
    <n v="-1679040"/>
    <m/>
  </r>
  <r>
    <n v="33"/>
    <n v="438"/>
    <s v="Economía"/>
    <s v="Universitario"/>
    <s v="Economía, administración, contaduría y afines"/>
    <m/>
    <m/>
    <n v="-50"/>
    <n v="2"/>
    <s v="Presencial"/>
    <s v="Antioquia"/>
    <x v="0"/>
    <n v="-20988000"/>
    <n v="839520"/>
    <n v="-20148480"/>
    <m/>
  </r>
  <r>
    <n v="34"/>
    <n v="439"/>
    <s v="Administración de Empresas "/>
    <s v="Universitario"/>
    <s v="Economía, administración, contaduría y afines"/>
    <m/>
    <m/>
    <n v="-50"/>
    <n v="-11"/>
    <s v="Presencial"/>
    <s v="Antioquia"/>
    <x v="0"/>
    <n v="-20988000"/>
    <n v="-4617360"/>
    <n v="-25605360"/>
    <m/>
  </r>
  <r>
    <n v="35"/>
    <n v="440"/>
    <s v="Contaduría Pública"/>
    <s v="Universitario"/>
    <s v="Economía, administración, contaduría y afines"/>
    <m/>
    <m/>
    <n v="-58"/>
    <n v="-3"/>
    <s v="Presencial"/>
    <s v="Antioquia"/>
    <x v="0"/>
    <n v="-24346080"/>
    <n v="-1259280"/>
    <n v="-25605360"/>
    <m/>
  </r>
  <r>
    <n v="36"/>
    <n v="441"/>
    <s v="Filosofía"/>
    <s v="Universitario"/>
    <s v="Ciencias sociales y humanas"/>
    <m/>
    <m/>
    <n v="60"/>
    <n v="-38"/>
    <s v="Presencial"/>
    <s v="Antioquia"/>
    <x v="0"/>
    <n v="25185600"/>
    <n v="-15950880"/>
    <n v="9234720"/>
    <m/>
  </r>
  <r>
    <n v="37"/>
    <n v="442"/>
    <s v="Historia"/>
    <s v="Universitario"/>
    <s v="Ciencias sociales y humanas"/>
    <m/>
    <m/>
    <n v="16"/>
    <n v="9"/>
    <s v="Presencial"/>
    <s v="Antioquia"/>
    <x v="0"/>
    <n v="6716160"/>
    <n v="3777840"/>
    <n v="10494000"/>
    <m/>
  </r>
  <r>
    <n v="38"/>
    <n v="444"/>
    <s v="Ingeniería de Sistemas"/>
    <s v="Universitario"/>
    <s v="Ingeniería, arquitectura, urbanismo y afines"/>
    <m/>
    <m/>
    <n v="-33"/>
    <n v="4"/>
    <s v="Presencial"/>
    <s v="Antioquia"/>
    <x v="0"/>
    <n v="-13852080"/>
    <n v="1679040"/>
    <n v="-12173040"/>
    <m/>
  </r>
  <r>
    <n v="39"/>
    <n v="445"/>
    <s v="Ingeniería Eléctrica"/>
    <s v="Universitario"/>
    <s v="Ingeniería, arquitectura, urbanismo y afines"/>
    <m/>
    <m/>
    <n v="-31"/>
    <m/>
    <s v="Presencial"/>
    <s v="Antioquia"/>
    <x v="0"/>
    <n v="-13012560"/>
    <n v="0"/>
    <n v="-13012560"/>
    <m/>
  </r>
  <r>
    <n v="40"/>
    <n v="446"/>
    <s v="Ingeniería Electrónica"/>
    <s v="Universitario"/>
    <s v="Ingeniería, arquitectura, urbanismo y afines"/>
    <m/>
    <m/>
    <n v="-38"/>
    <n v="-5"/>
    <s v="Presencial"/>
    <s v="Antioquia"/>
    <x v="0"/>
    <n v="-15950880"/>
    <n v="-2098800"/>
    <n v="-18049680"/>
    <m/>
  </r>
  <r>
    <n v="41"/>
    <n v="447"/>
    <s v="Ingeniería Industrial"/>
    <s v="Universitario"/>
    <s v="Ingeniería, arquitectura, urbanismo y afines"/>
    <m/>
    <m/>
    <n v="-28"/>
    <m/>
    <s v="Presencial"/>
    <s v="Antioquia"/>
    <x v="0"/>
    <n v="-11753280"/>
    <n v="0"/>
    <n v="-11753280"/>
    <m/>
  </r>
  <r>
    <n v="42"/>
    <n v="448"/>
    <s v="Ingeniería Mecánica"/>
    <s v="Universitario"/>
    <s v="Ingeniería, arquitectura, urbanismo y afines"/>
    <m/>
    <m/>
    <n v="-16"/>
    <n v="-9"/>
    <s v="Presencial"/>
    <s v="Antioquia"/>
    <x v="0"/>
    <n v="-6716160"/>
    <n v="-3777840"/>
    <n v="-10494000"/>
    <m/>
  </r>
  <r>
    <n v="43"/>
    <n v="450"/>
    <s v="Ingeniería Química"/>
    <s v="Universitario"/>
    <s v="Ingeniería, arquitectura, urbanismo y afines"/>
    <m/>
    <m/>
    <n v="-25"/>
    <n v="-8"/>
    <s v="Presencial"/>
    <s v="Antioquia"/>
    <x v="0"/>
    <n v="-10494000"/>
    <n v="-3358080"/>
    <n v="-13852080"/>
    <m/>
  </r>
  <r>
    <n v="44"/>
    <n v="451"/>
    <s v="Ingeniería Sanitaria"/>
    <s v="Universitario"/>
    <s v="Ingeniería, arquitectura, urbanismo y afines"/>
    <m/>
    <m/>
    <n v="6"/>
    <n v="31"/>
    <s v="Presencial"/>
    <s v="Antioquia"/>
    <x v="0"/>
    <n v="2518560"/>
    <n v="13012560"/>
    <n v="15531120"/>
    <m/>
  </r>
  <r>
    <n v="45"/>
    <n v="451"/>
    <s v="Ingeniería Sanitaria  "/>
    <s v="Universitario"/>
    <s v="Ingeniería, arquitectura, urbanismo y afines"/>
    <m/>
    <m/>
    <n v="-27"/>
    <n v="34"/>
    <s v="Presencial"/>
    <s v="Antioquia"/>
    <x v="10"/>
    <n v="-11333520"/>
    <n v="14271840"/>
    <n v="2938320"/>
    <m/>
  </r>
  <r>
    <n v="46"/>
    <n v="452"/>
    <s v="Biología"/>
    <s v="Universitario"/>
    <s v="Matemáticas y ciencias naturales"/>
    <m/>
    <m/>
    <n v="-1"/>
    <n v="-2"/>
    <s v="Presencial"/>
    <s v="Antioquia"/>
    <x v="1"/>
    <n v="-419760"/>
    <n v="-839520"/>
    <n v="-1259280"/>
    <m/>
  </r>
  <r>
    <n v="47"/>
    <n v="452"/>
    <s v="Biología"/>
    <s v="Universitario"/>
    <s v="Matemáticas y ciencias naturales"/>
    <m/>
    <m/>
    <n v="-12"/>
    <n v="-16"/>
    <s v="Presencial"/>
    <s v="Antioquia"/>
    <x v="0"/>
    <n v="-5037120"/>
    <n v="-6716160"/>
    <n v="-11753280"/>
    <m/>
  </r>
  <r>
    <n v="48"/>
    <n v="453"/>
    <s v="Física"/>
    <s v="Universitario"/>
    <s v="Matemáticas y ciencias naturales"/>
    <m/>
    <m/>
    <n v="49"/>
    <m/>
    <s v="Presencial"/>
    <s v="Antioquia"/>
    <x v="0"/>
    <n v="20568240"/>
    <n v="0"/>
    <n v="20568240"/>
    <m/>
  </r>
  <r>
    <n v="49"/>
    <n v="454"/>
    <s v="Matemáticas"/>
    <s v="Universitario"/>
    <s v="Matemáticas y ciencias naturales"/>
    <m/>
    <m/>
    <n v="56"/>
    <n v="19"/>
    <s v="Presencial"/>
    <s v="Antioquia"/>
    <x v="0"/>
    <n v="23506560"/>
    <n v="7975440"/>
    <n v="31482000"/>
    <m/>
  </r>
  <r>
    <n v="50"/>
    <n v="455"/>
    <s v="Química"/>
    <s v="Universitario"/>
    <s v="Matemáticas y ciencias naturales"/>
    <m/>
    <m/>
    <n v="29"/>
    <n v="1"/>
    <s v="Presencial"/>
    <s v="Antioquia"/>
    <x v="0"/>
    <n v="12173040"/>
    <n v="419760"/>
    <n v="12592800"/>
    <m/>
  </r>
  <r>
    <n v="51"/>
    <n v="456"/>
    <s v="Química Farmacéutica"/>
    <s v="Universitario"/>
    <s v="Matemáticas y ciencias naturales"/>
    <m/>
    <m/>
    <m/>
    <n v="-4"/>
    <s v="Presencial"/>
    <s v="Antioquia"/>
    <x v="0"/>
    <n v="0"/>
    <n v="-1679040"/>
    <n v="-1679040"/>
    <m/>
  </r>
  <r>
    <n v="52"/>
    <n v="3275"/>
    <s v="Instrumentación Quirúrgica"/>
    <s v="Universitario"/>
    <s v="Ciencias de la salud"/>
    <m/>
    <m/>
    <n v="3"/>
    <n v="-8"/>
    <s v="Presencial"/>
    <s v="Antioquia"/>
    <x v="0"/>
    <n v="1259280"/>
    <n v="-3358080"/>
    <n v="-2098800"/>
    <m/>
  </r>
  <r>
    <n v="53"/>
    <n v="3431"/>
    <s v="Gerencia en Sistemas de Información en Salud"/>
    <s v="Universitario"/>
    <s v="Economía, administración, contaduría y afines"/>
    <m/>
    <m/>
    <n v="-1"/>
    <m/>
    <s v="Presencial"/>
    <s v="Antioquia"/>
    <x v="10"/>
    <n v="-419760"/>
    <n v="0"/>
    <n v="-419760"/>
    <m/>
  </r>
  <r>
    <n v="54"/>
    <n v="3431"/>
    <s v="Gerencia en Sistemas de Información en Salud"/>
    <s v="Universitario"/>
    <s v="Economía, administración, contaduría y afines"/>
    <m/>
    <m/>
    <n v="-27"/>
    <n v="-28"/>
    <s v="Presencial"/>
    <s v="Antioquia"/>
    <x v="0"/>
    <n v="-11333520"/>
    <n v="-11753280"/>
    <n v="-23086800"/>
    <m/>
  </r>
  <r>
    <n v="55"/>
    <n v="3678"/>
    <s v="Ingeniería de Materiales"/>
    <s v="Universitario"/>
    <s v="Ingeniería, arquitectura, urbanismo y afines"/>
    <m/>
    <m/>
    <n v="14"/>
    <n v="13"/>
    <s v="Presencial"/>
    <s v="Antioquia"/>
    <x v="0"/>
    <n v="5876640"/>
    <n v="5456880"/>
    <n v="11333520"/>
    <m/>
  </r>
  <r>
    <n v="56"/>
    <n v="10339"/>
    <s v="Periodismo "/>
    <s v="Universitario"/>
    <s v="Ciencias sociales y humanas"/>
    <m/>
    <m/>
    <n v="1"/>
    <n v="3"/>
    <s v="Presencial"/>
    <s v="Antioquia"/>
    <x v="0"/>
    <n v="419760"/>
    <n v="1259280"/>
    <n v="1679040"/>
    <m/>
  </r>
  <r>
    <n v="57"/>
    <n v="10555"/>
    <s v="Ingeniería de Alimentos"/>
    <s v="Universitario"/>
    <s v="Ingeniería, arquitectura, urbanismo y afines"/>
    <m/>
    <m/>
    <n v="10"/>
    <n v="4"/>
    <s v="Presencial"/>
    <s v="Antioquia"/>
    <x v="0"/>
    <n v="4197600"/>
    <n v="1679040"/>
    <n v="5876640"/>
    <m/>
  </r>
  <r>
    <n v="58"/>
    <n v="10578"/>
    <s v="Bioingeniería"/>
    <s v="Universitario"/>
    <s v="Ingeniería, arquitectura, urbanismo y afines"/>
    <m/>
    <m/>
    <n v="-30"/>
    <n v="4"/>
    <s v="Presencial"/>
    <s v="Antioquia"/>
    <x v="0"/>
    <n v="-12592800"/>
    <n v="1679040"/>
    <n v="-10913760"/>
    <m/>
  </r>
  <r>
    <n v="59"/>
    <n v="11417"/>
    <s v="Traducción Inglés-Francés-Español"/>
    <s v="Universitario"/>
    <s v="Ciencias sociales y humanas"/>
    <m/>
    <m/>
    <n v="9"/>
    <n v="7"/>
    <s v="Presencial"/>
    <s v="Antioquia"/>
    <x v="0"/>
    <n v="3777840"/>
    <n v="2938320"/>
    <n v="6716160"/>
    <m/>
  </r>
  <r>
    <n v="60"/>
    <n v="11997"/>
    <s v="Tecnología en Regencia de Farmacia "/>
    <s v="Tecnológico"/>
    <s v="Economía, administración, contaduría y afines"/>
    <m/>
    <m/>
    <n v="20"/>
    <n v="24"/>
    <s v="Presencial"/>
    <s v="Antioquia"/>
    <x v="5"/>
    <n v="8395200"/>
    <n v="10074240"/>
    <n v="18469440"/>
    <m/>
  </r>
  <r>
    <n v="61"/>
    <n v="12002"/>
    <s v="Psicología"/>
    <s v="Universitario"/>
    <s v="Ciencias sociales y humanas"/>
    <m/>
    <m/>
    <n v="-24"/>
    <m/>
    <s v="Presencial"/>
    <s v="Antioquia"/>
    <x v="10"/>
    <n v="-10074240"/>
    <n v="0"/>
    <n v="-10074240"/>
    <m/>
  </r>
  <r>
    <n v="62"/>
    <n v="12049"/>
    <s v="Psicología"/>
    <s v="Universitario"/>
    <s v="Ciencias sociales y humanas"/>
    <m/>
    <m/>
    <n v="-11"/>
    <m/>
    <s v="Presencial"/>
    <s v="Antioquia"/>
    <x v="2"/>
    <n v="-4617360"/>
    <n v="0"/>
    <n v="-4617360"/>
    <m/>
  </r>
  <r>
    <n v="63"/>
    <n v="12050"/>
    <s v="Psicología"/>
    <s v="Universitario"/>
    <s v="Ciencias sociales y humanas"/>
    <m/>
    <m/>
    <n v="-19"/>
    <n v="24"/>
    <s v="Presencial"/>
    <s v="Antioquia"/>
    <x v="1"/>
    <n v="-7975440"/>
    <n v="10074240"/>
    <n v="2098800"/>
    <m/>
  </r>
  <r>
    <n v="64"/>
    <n v="15994"/>
    <s v="Ecología de Zonas Costeras"/>
    <s v="Universitario"/>
    <s v="Matemáticas y ciencias naturales"/>
    <m/>
    <m/>
    <n v="-25"/>
    <n v="7"/>
    <s v="Presencial"/>
    <s v="Antioquia"/>
    <x v="11"/>
    <n v="-10494000"/>
    <n v="2938320"/>
    <n v="-7555680"/>
    <m/>
  </r>
  <r>
    <n v="65"/>
    <n v="15995"/>
    <s v="Tecnología en Regencia de Farmacia"/>
    <s v="Tecnológico"/>
    <s v="Economía, administración, contaduría y afines"/>
    <m/>
    <m/>
    <n v="24"/>
    <m/>
    <s v="Presencial"/>
    <s v="Antioquia"/>
    <x v="6"/>
    <n v="10074240"/>
    <n v="0"/>
    <n v="10074240"/>
    <m/>
  </r>
  <r>
    <n v="66"/>
    <n v="15995"/>
    <s v="Tecnología en Regencia de Farmacia "/>
    <s v="Tecnológico"/>
    <s v="Economía, administración, contaduría y afines"/>
    <m/>
    <m/>
    <n v="-56"/>
    <n v="-83"/>
    <s v="Presencial"/>
    <s v="Antioquia"/>
    <x v="11"/>
    <n v="-23506560"/>
    <n v="-34840080"/>
    <n v="-58346640"/>
    <m/>
  </r>
  <r>
    <n v="67"/>
    <n v="17702"/>
    <s v="Ciencia Política"/>
    <s v="Universitario"/>
    <s v="Ciencias sociales y humanas"/>
    <m/>
    <m/>
    <n v="6"/>
    <n v="16"/>
    <s v="Presencial"/>
    <s v="Antioquia"/>
    <x v="0"/>
    <n v="2518560"/>
    <n v="6716160"/>
    <n v="9234720"/>
    <m/>
  </r>
  <r>
    <n v="68"/>
    <n v="17704"/>
    <s v="Comunicaciones "/>
    <s v="Universitario"/>
    <s v="Ciencias sociales y humanas"/>
    <m/>
    <m/>
    <n v="6"/>
    <n v="3"/>
    <s v="Presencial"/>
    <s v="Antioquia"/>
    <x v="0"/>
    <n v="2518560"/>
    <n v="1259280"/>
    <n v="3777840"/>
    <m/>
  </r>
  <r>
    <n v="69"/>
    <n v="17711"/>
    <s v="Microbiología Industrial y Ambiental"/>
    <s v="Universitario"/>
    <s v="Matemáticas y ciencias naturales"/>
    <m/>
    <m/>
    <n v="9"/>
    <n v="3"/>
    <s v="Presencial"/>
    <s v="Antioquia"/>
    <x v="0"/>
    <n v="3777840"/>
    <n v="1259280"/>
    <n v="5037120"/>
    <m/>
  </r>
  <r>
    <n v="70"/>
    <n v="20042"/>
    <s v="Ingeniería Civil"/>
    <s v="Universitario"/>
    <s v="Ingeniería, arquitectura, urbanismo y afines"/>
    <m/>
    <m/>
    <n v="-26"/>
    <n v="3"/>
    <s v="Presencial"/>
    <s v="Antioquia"/>
    <x v="10"/>
    <n v="-10913760"/>
    <n v="1259280"/>
    <n v="-9654480"/>
    <m/>
  </r>
  <r>
    <n v="71"/>
    <n v="20042"/>
    <s v="Ingeniería Civil"/>
    <s v="Universitario"/>
    <s v="Ingeniería, arquitectura, urbanismo y afines"/>
    <m/>
    <m/>
    <n v="-30"/>
    <n v="4"/>
    <s v="Presencial"/>
    <s v="Antioquia"/>
    <x v="0"/>
    <n v="-12592800"/>
    <n v="1679040"/>
    <n v="-10913760"/>
    <m/>
  </r>
  <r>
    <n v="72"/>
    <n v="20256"/>
    <s v="Ingeniería Agropecuaria "/>
    <s v="Universitario"/>
    <s v="Ingeniería, arquitectura, urbanismo y afines"/>
    <m/>
    <m/>
    <n v="-31"/>
    <m/>
    <s v="Presencial"/>
    <s v="Antioquia"/>
    <x v="1"/>
    <n v="-13012560"/>
    <n v="0"/>
    <n v="-13012560"/>
    <m/>
  </r>
  <r>
    <n v="73"/>
    <n v="20267"/>
    <s v="Comunicación Audiovisual y Multimedial"/>
    <s v="Universitario"/>
    <s v="Ciencias sociales y humanas"/>
    <m/>
    <m/>
    <n v="9"/>
    <n v="-1"/>
    <s v="Presencial"/>
    <s v="Antioquia"/>
    <x v="0"/>
    <n v="3777840"/>
    <n v="-419760"/>
    <n v="3358080"/>
    <m/>
  </r>
  <r>
    <n v="74"/>
    <n v="20270"/>
    <s v="Ingeniería Ambiental"/>
    <s v="Universitario"/>
    <s v="Ingeniería, arquitectura, urbanismo y afines"/>
    <m/>
    <m/>
    <n v="-45"/>
    <n v="-7"/>
    <s v="Presencial"/>
    <s v="Antioquia"/>
    <x v="0"/>
    <n v="-18889200"/>
    <n v="-2938320"/>
    <n v="-21827520"/>
    <m/>
  </r>
  <r>
    <n v="75"/>
    <n v="20370"/>
    <s v="Ingeniería de Telecomunicaciones"/>
    <s v="Universitario"/>
    <s v="Ingeniería, arquitectura, urbanismo y afines"/>
    <m/>
    <m/>
    <n v="-35"/>
    <n v="-93"/>
    <s v="Virtual"/>
    <s v="Antioquia"/>
    <x v="0"/>
    <n v="-14691600"/>
    <n v="-39037680"/>
    <n v="-53729280"/>
    <m/>
  </r>
  <r>
    <n v="76"/>
    <n v="20370"/>
    <s v="Ingeniería de Telecomunicaciones – Virtual"/>
    <s v="Universitario"/>
    <s v="Ingeniería, arquitectura, urbanismo y afines"/>
    <m/>
    <m/>
    <n v="36"/>
    <n v="-17"/>
    <s v="Virtual"/>
    <s v="Antioquia"/>
    <x v="12"/>
    <n v="15111360"/>
    <n v="-7135920"/>
    <n v="7975440"/>
    <m/>
  </r>
  <r>
    <n v="77"/>
    <n v="20602"/>
    <s v="Ingeniería de Telecomunicaciones – Virtual"/>
    <s v="Universitario"/>
    <s v="Ingeniería, arquitectura, urbanismo y afines"/>
    <m/>
    <m/>
    <m/>
    <n v="154"/>
    <s v="Presencial"/>
    <s v="Antioquia"/>
    <x v="13"/>
    <n v="0"/>
    <n v="64643040"/>
    <n v="64643040"/>
    <m/>
  </r>
  <r>
    <n v="78"/>
    <n v="20609"/>
    <s v="Ingeniería Industrial - Virtual "/>
    <s v="Universitario"/>
    <s v="Ingeniería, arquitectura, urbanismo y afines"/>
    <m/>
    <m/>
    <m/>
    <n v="44"/>
    <s v="Virtual"/>
    <s v="Antioquia"/>
    <x v="0"/>
    <n v="0"/>
    <n v="18469440"/>
    <n v="18469440"/>
    <m/>
  </r>
  <r>
    <n v="79"/>
    <n v="20609"/>
    <s v="Ingeniería Industrial – Virtual "/>
    <s v="Universitario"/>
    <s v="Ingeniería, arquitectura, urbanismo y afines"/>
    <m/>
    <m/>
    <n v="-49"/>
    <n v="-28"/>
    <s v="Virtual"/>
    <s v="Antioquia"/>
    <x v="0"/>
    <n v="-20568240"/>
    <n v="-11753280"/>
    <n v="-32321520"/>
    <m/>
  </r>
  <r>
    <n v="80"/>
    <n v="21528"/>
    <s v="Gestión Cultural"/>
    <s v="Universitario"/>
    <s v="Ciencias sociales y humanas"/>
    <m/>
    <m/>
    <n v="-16"/>
    <n v="-16"/>
    <s v="Presencial"/>
    <s v="Antioquia"/>
    <x v="5"/>
    <n v="-6716160"/>
    <n v="-6716160"/>
    <n v="-13432320"/>
    <m/>
  </r>
  <r>
    <n v="81"/>
    <n v="51603"/>
    <s v="Ingeniería de Sistemas – Virtual"/>
    <s v="Universitario"/>
    <s v="Ingeniería, arquitectura, urbanismo y afines"/>
    <m/>
    <m/>
    <n v="-88"/>
    <n v="-15"/>
    <s v="Virtual"/>
    <s v="Antioquia"/>
    <x v="0"/>
    <n v="-36938880"/>
    <n v="-6296400"/>
    <n v="-43235280"/>
    <m/>
  </r>
  <r>
    <n v="82"/>
    <n v="51603"/>
    <s v="Ingeniería de Sistemas- Virtual"/>
    <s v="Universitario"/>
    <s v="Ingeniería, arquitectura, urbanismo y afines"/>
    <m/>
    <m/>
    <m/>
    <n v="44"/>
    <s v="Virtual"/>
    <s v="Antioquia"/>
    <x v="0"/>
    <n v="0"/>
    <n v="18469440"/>
    <n v="18469440"/>
    <m/>
  </r>
  <r>
    <n v="83"/>
    <n v="52601"/>
    <s v="Matemáticas"/>
    <s v="Universitario"/>
    <s v="Matemáticas y ciencias naturales"/>
    <m/>
    <m/>
    <m/>
    <n v="34"/>
    <s v="Presencial"/>
    <s v="Antioquia"/>
    <x v="1"/>
    <n v="0"/>
    <n v="14271840"/>
    <n v="14271840"/>
    <m/>
  </r>
  <r>
    <n v="84"/>
    <n v="52711"/>
    <s v="Licenciatura en Educación Especial"/>
    <s v="Universitario"/>
    <s v="Ciencias de la educación"/>
    <m/>
    <m/>
    <n v="16"/>
    <n v="-17"/>
    <s v="Presencial"/>
    <s v="Antioquia"/>
    <x v="5"/>
    <n v="6716160"/>
    <n v="-7135920"/>
    <n v="-419760"/>
    <m/>
  </r>
  <r>
    <n v="85"/>
    <n v="54174"/>
    <s v="Entrenamiento Deportivo"/>
    <s v="Universitario"/>
    <s v="Ciencias sociales y humanas"/>
    <m/>
    <m/>
    <n v="10"/>
    <m/>
    <s v="Presencial"/>
    <s v="Antioquia"/>
    <x v="0"/>
    <n v="4197600"/>
    <n v="0"/>
    <n v="4197600"/>
    <m/>
  </r>
  <r>
    <n v="86"/>
    <n v="54182"/>
    <s v="Astronomía "/>
    <s v="Universitario"/>
    <s v="Matemáticas y ciencias naturales"/>
    <m/>
    <m/>
    <n v="9"/>
    <n v="4"/>
    <s v="Presencial"/>
    <s v="Antioquia"/>
    <x v="0"/>
    <n v="3777840"/>
    <n v="1679040"/>
    <n v="5456880"/>
    <m/>
  </r>
  <r>
    <n v="87"/>
    <n v="54182"/>
    <s v="Matemáticas"/>
    <s v="Universitario"/>
    <s v="Matemáticas y ciencias naturales"/>
    <m/>
    <m/>
    <n v="-22"/>
    <n v="-33"/>
    <s v="Presencial"/>
    <s v="Antioquia"/>
    <x v="10"/>
    <n v="-9234720"/>
    <n v="-13852080"/>
    <n v="-23086800"/>
    <m/>
  </r>
  <r>
    <n v="88"/>
    <n v="54183"/>
    <s v="Gestión Cultural"/>
    <s v="Universitario"/>
    <s v="Bellas artes"/>
    <m/>
    <m/>
    <n v="9"/>
    <n v="-10"/>
    <s v="Presencial"/>
    <s v="Antioquia"/>
    <x v="3"/>
    <n v="3777840"/>
    <n v="-4197600"/>
    <n v="-419760"/>
    <m/>
  </r>
  <r>
    <n v="89"/>
    <n v="54362"/>
    <s v="Tecnología en Administración de Servicios de Salud"/>
    <s v="Tecnológico"/>
    <s v="Economía, administración, contaduría y afines"/>
    <m/>
    <m/>
    <n v="-17"/>
    <n v="6"/>
    <s v="Presencial"/>
    <s v="Antioquia"/>
    <x v="7"/>
    <n v="-7135920"/>
    <n v="2518560"/>
    <n v="-4617360"/>
    <m/>
  </r>
  <r>
    <n v="90"/>
    <n v="54507"/>
    <s v="Arte Dramático"/>
    <s v="Universitario"/>
    <s v="Bellas artes"/>
    <m/>
    <m/>
    <n v="9"/>
    <n v="1"/>
    <s v="Presencial"/>
    <s v="Antioquia"/>
    <x v="0"/>
    <n v="3777840"/>
    <n v="419760"/>
    <n v="4197600"/>
    <m/>
  </r>
  <r>
    <n v="91"/>
    <n v="55052"/>
    <s v="Ingeniería Agropecuaria"/>
    <s v="Universitario"/>
    <s v="Agronomía, veterinaria y afines"/>
    <m/>
    <m/>
    <n v="-29"/>
    <m/>
    <s v="Presencial"/>
    <s v="Antioquia"/>
    <x v="6"/>
    <n v="-12173040"/>
    <n v="0"/>
    <n v="-12173040"/>
    <m/>
  </r>
  <r>
    <n v="92"/>
    <n v="55090"/>
    <s v="Administración de Empresas "/>
    <s v="Universitario"/>
    <s v="Economía, administración, contaduría y afines"/>
    <m/>
    <m/>
    <n v="-31"/>
    <m/>
    <s v="Presencial"/>
    <s v="Antioquia"/>
    <x v="6"/>
    <n v="-13012560"/>
    <n v="0"/>
    <n v="-13012560"/>
    <m/>
  </r>
  <r>
    <n v="93"/>
    <n v="90367"/>
    <s v="Matemáticas"/>
    <s v="Universitario"/>
    <s v="Ciencias de la educación"/>
    <m/>
    <m/>
    <n v="9"/>
    <n v="34"/>
    <s v="Presencial"/>
    <s v="Antioquia"/>
    <x v="5"/>
    <n v="3777840"/>
    <n v="14271840"/>
    <n v="18049680"/>
    <m/>
  </r>
  <r>
    <n v="94"/>
    <n v="90402"/>
    <s v="Ingeniería Ambiental – Virtual "/>
    <s v="Universitario"/>
    <s v="Ingeniería, arquitectura, urbanismo y afines"/>
    <m/>
    <m/>
    <n v="-21"/>
    <n v="-19"/>
    <s v="Virtual"/>
    <s v="Antioquia"/>
    <x v="13"/>
    <n v="-8814960"/>
    <n v="-7975440"/>
    <n v="-16790400"/>
    <m/>
  </r>
  <r>
    <n v="95"/>
    <n v="90402"/>
    <s v="Ingeniería de Ambiental – Virtual"/>
    <s v="Universitario"/>
    <s v="Ingeniería, arquitectura, urbanismo y afines"/>
    <m/>
    <m/>
    <m/>
    <n v="44"/>
    <s v="Virtual"/>
    <s v="Antioquia"/>
    <x v="12"/>
    <n v="0"/>
    <n v="18469440"/>
    <n v="18469440"/>
    <m/>
  </r>
  <r>
    <n v="96"/>
    <n v="90430"/>
    <s v="Psicología"/>
    <s v="Universitario"/>
    <s v="Ciencias sociales y humanas"/>
    <m/>
    <m/>
    <n v="-22"/>
    <m/>
    <s v="Presencial"/>
    <s v="Antioquia"/>
    <x v="9"/>
    <n v="-9234720"/>
    <n v="0"/>
    <n v="-9234720"/>
    <m/>
  </r>
  <r>
    <n v="97"/>
    <n v="90553"/>
    <s v="Licenciatura en Filosofía"/>
    <s v="Universitario"/>
    <s v="Ciencias sociales y humanas"/>
    <m/>
    <m/>
    <n v="8"/>
    <m/>
    <s v="Presencial"/>
    <s v="Antioquia"/>
    <x v="5"/>
    <n v="3358080"/>
    <n v="0"/>
    <n v="3358080"/>
    <m/>
  </r>
  <r>
    <n v="98"/>
    <n v="90796"/>
    <s v="Ingeniería de Alimentos "/>
    <s v="Universitario"/>
    <s v="Ingeniería, arquitectura, urbanismo y afines"/>
    <m/>
    <m/>
    <n v="2"/>
    <n v="-14"/>
    <s v="Presencial"/>
    <s v="Antioquia"/>
    <x v="5"/>
    <n v="839520"/>
    <n v="-5876640"/>
    <n v="-5037120"/>
    <m/>
  </r>
  <r>
    <n v="99"/>
    <n v="91016"/>
    <s v="Licenciatura en Pedagogía de la Madre Tierra"/>
    <s v="Universitario"/>
    <s v="Ciencias de la educación"/>
    <m/>
    <m/>
    <m/>
    <n v="226"/>
    <s v="Presencial"/>
    <s v="Antioquia"/>
    <x v="0"/>
    <n v="0"/>
    <n v="94865760"/>
    <n v="94865760"/>
    <m/>
  </r>
  <r>
    <n v="100"/>
    <n v="101539"/>
    <s v="Oceanografía"/>
    <s v="Universitario"/>
    <s v="Matemáticas y ciencias naturales"/>
    <m/>
    <m/>
    <m/>
    <n v="39"/>
    <s v="Presencial"/>
    <s v="Antioquia"/>
    <x v="11"/>
    <n v="0"/>
    <n v="16370640"/>
    <n v="16370640"/>
    <m/>
  </r>
  <r>
    <n v="101"/>
    <n v="101540"/>
    <s v="Ingeniería Oceanográfica"/>
    <s v="Universitario"/>
    <s v="Ingeniería, arquitectura, urbanismo y afines"/>
    <m/>
    <m/>
    <n v="8"/>
    <m/>
    <s v="Presencial"/>
    <s v="Antioquia"/>
    <x v="11"/>
    <n v="3358080"/>
    <n v="0"/>
    <n v="3358080"/>
    <m/>
  </r>
  <r>
    <n v="102"/>
    <n v="101571"/>
    <s v="Estadística "/>
    <s v="Universitario"/>
    <s v="Matemáticas y ciencias naturales"/>
    <m/>
    <m/>
    <n v="25"/>
    <n v="13"/>
    <s v="Presencial"/>
    <s v="Antioquia"/>
    <x v="0"/>
    <n v="10494000"/>
    <n v="5456880"/>
    <n v="15950880"/>
    <m/>
  </r>
  <r>
    <n v="103"/>
    <n v="101607"/>
    <s v="Gestión en Ecología y Turismo"/>
    <s v="Universitario"/>
    <s v="Economía, administración, contaduría y afines"/>
    <m/>
    <m/>
    <n v="35"/>
    <n v="39"/>
    <s v="Presencial"/>
    <s v="Antioquia"/>
    <x v="1"/>
    <n v="14691600"/>
    <n v="16370640"/>
    <n v="31062240"/>
    <m/>
  </r>
  <r>
    <n v="104"/>
    <n v="101612"/>
    <s v="Gestión en Ecología y Turismo"/>
    <s v="Universitario"/>
    <s v="Economía, administración, contaduría y afines"/>
    <m/>
    <m/>
    <m/>
    <n v="-22"/>
    <s v="Presencial"/>
    <s v="Antioquia"/>
    <x v="6"/>
    <n v="0"/>
    <n v="-9234720"/>
    <n v="-9234720"/>
    <m/>
  </r>
  <r>
    <n v="105"/>
    <n v="101698"/>
    <s v="Comunicación Social – Periodismo"/>
    <s v="Universitario"/>
    <s v="Ciencias sociales y humanas"/>
    <m/>
    <m/>
    <n v="28"/>
    <n v="1"/>
    <s v="Presencial"/>
    <s v="Antioquia"/>
    <x v="11"/>
    <n v="11753280"/>
    <n v="419760"/>
    <n v="12173040"/>
    <m/>
  </r>
  <r>
    <n v="106"/>
    <n v="101706"/>
    <s v="Licenciatura en Música"/>
    <s v="Universitario"/>
    <s v="Ciencias de la educación"/>
    <m/>
    <m/>
    <n v="-18"/>
    <n v="23"/>
    <s v="Presencial"/>
    <s v="Antioquia"/>
    <x v="10"/>
    <n v="-7555680"/>
    <n v="9654480"/>
    <n v="2098800"/>
    <m/>
  </r>
  <r>
    <n v="107"/>
    <n v="101706"/>
    <s v="Licenciatura en Música"/>
    <s v="Universitario"/>
    <s v="Ciencias de la educación"/>
    <m/>
    <m/>
    <n v="-2"/>
    <m/>
    <s v="Presencial"/>
    <s v="Antioquia"/>
    <x v="5"/>
    <n v="-839520"/>
    <n v="0"/>
    <n v="-839520"/>
    <m/>
  </r>
  <r>
    <n v="108"/>
    <n v="101706"/>
    <s v="Licenciatura en Música "/>
    <s v="Universitario"/>
    <s v="Ciencias de la educación"/>
    <m/>
    <m/>
    <n v="-17"/>
    <m/>
    <s v="Presencial"/>
    <s v="Antioquia"/>
    <x v="0"/>
    <n v="-7135920"/>
    <n v="0"/>
    <n v="-7135920"/>
    <m/>
  </r>
  <r>
    <n v="109"/>
    <n v="101991"/>
    <s v="Archivística"/>
    <s v="Universitario"/>
    <s v="Ciencias sociales y humanas"/>
    <m/>
    <m/>
    <m/>
    <n v="24"/>
    <s v="Presencial"/>
    <s v="Antioquia"/>
    <x v="5"/>
    <n v="0"/>
    <n v="10074240"/>
    <n v="10074240"/>
    <m/>
  </r>
  <r>
    <n v="110"/>
    <n v="101991"/>
    <s v="Archivística"/>
    <s v="Universitario"/>
    <s v="Ciencias sociales y humanas"/>
    <m/>
    <m/>
    <n v="16"/>
    <n v="11"/>
    <s v="Presencial"/>
    <s v="Antioquia"/>
    <x v="0"/>
    <n v="6716160"/>
    <n v="4617360"/>
    <n v="11333520"/>
    <m/>
  </r>
  <r>
    <n v="111"/>
    <n v="102284"/>
    <s v="Gestión en Ecología y Turismo"/>
    <s v="Universitario"/>
    <s v="Economía, administración, contaduría y afines"/>
    <m/>
    <m/>
    <n v="20"/>
    <n v="39"/>
    <s v="Presencial"/>
    <s v="Antioquia"/>
    <x v="14"/>
    <n v="8395200"/>
    <n v="16370640"/>
    <n v="24765840"/>
    <m/>
  </r>
  <r>
    <n v="112"/>
    <n v="102284"/>
    <s v="Gestión en Ecología y Turismo"/>
    <s v="Universitario"/>
    <s v="Economía, administración, contaduría y afines"/>
    <m/>
    <m/>
    <n v="13"/>
    <m/>
    <s v="Presencial"/>
    <s v="Antioquia"/>
    <x v="10"/>
    <n v="5456880"/>
    <n v="0"/>
    <n v="5456880"/>
    <m/>
  </r>
  <r>
    <n v="113"/>
    <n v="102284"/>
    <s v="Gestión en Ecología y Turismo"/>
    <s v="Universitario"/>
    <s v="Economía, administración, contaduría y afines"/>
    <m/>
    <m/>
    <n v="-1"/>
    <n v="-18"/>
    <s v="Presencial"/>
    <s v="Antioquia"/>
    <x v="5"/>
    <n v="-419760"/>
    <n v="-7555680"/>
    <n v="-7975440"/>
    <m/>
  </r>
  <r>
    <n v="114"/>
    <n v="102284"/>
    <s v="Gestión en Ecología y Turismo"/>
    <s v="Universitario"/>
    <s v="Economía, administración, contaduría y afines"/>
    <m/>
    <m/>
    <n v="16"/>
    <n v="39"/>
    <s v="Presencial"/>
    <s v="Antioquia"/>
    <x v="2"/>
    <n v="6716160"/>
    <n v="16370640"/>
    <n v="23086800"/>
    <m/>
  </r>
  <r>
    <n v="115"/>
    <n v="102284"/>
    <s v="Gestión en Ecología y Turismo  "/>
    <s v="Universitario"/>
    <s v="Economía, administración, contaduría y afines"/>
    <m/>
    <m/>
    <n v="-11"/>
    <n v="39"/>
    <s v="Presencial"/>
    <s v="Antioquia"/>
    <x v="8"/>
    <n v="-4617360"/>
    <n v="16370640"/>
    <n v="11753280"/>
    <m/>
  </r>
  <r>
    <n v="116"/>
    <n v="102886"/>
    <s v="Contaduría Pública"/>
    <s v="Universitario"/>
    <s v="Economía, administración, contaduría y afines"/>
    <m/>
    <m/>
    <m/>
    <n v="34"/>
    <s v="Presencial"/>
    <s v="Antioquia"/>
    <x v="10"/>
    <n v="0"/>
    <n v="14271840"/>
    <n v="14271840"/>
    <m/>
  </r>
  <r>
    <n v="117"/>
    <n v="103071"/>
    <s v="Arte Dramático"/>
    <s v="Universitario"/>
    <s v="Bellas artes"/>
    <m/>
    <m/>
    <m/>
    <n v="-9"/>
    <s v="Presencial"/>
    <s v="Antioquia"/>
    <x v="5"/>
    <n v="0"/>
    <n v="-3777840"/>
    <n v="-3777840"/>
    <m/>
  </r>
  <r>
    <n v="118"/>
    <n v="103110"/>
    <s v="Ingeniería Agroindustrial"/>
    <s v="Universitario"/>
    <s v="Ingeniería, arquitectura, urbanismo y afines"/>
    <m/>
    <m/>
    <n v="33"/>
    <n v="10"/>
    <s v="Presencial"/>
    <s v="Antioquia"/>
    <x v="4"/>
    <n v="13852080"/>
    <n v="4197600"/>
    <n v="18049680"/>
    <m/>
  </r>
  <r>
    <n v="119"/>
    <n v="103138"/>
    <s v="Ingeniería Agroindustrial"/>
    <s v="Universitario"/>
    <s v="Ingeniería, arquitectura, urbanismo y afines"/>
    <m/>
    <m/>
    <n v="30"/>
    <n v="15"/>
    <s v="Presencial"/>
    <s v="Antioquia"/>
    <x v="5"/>
    <n v="12592800"/>
    <n v="6296400"/>
    <n v="18889200"/>
    <m/>
  </r>
  <r>
    <n v="120"/>
    <n v="103139"/>
    <s v="Ingeniería Agropecuaria"/>
    <s v="Universitario"/>
    <s v="Ingeniería, arquitectura, urbanismo y afines"/>
    <m/>
    <m/>
    <n v="30"/>
    <n v="44"/>
    <s v="Presencial"/>
    <s v="Antioquia"/>
    <x v="5"/>
    <n v="12592800"/>
    <n v="18469440"/>
    <n v="31062240"/>
    <m/>
  </r>
  <r>
    <n v="121"/>
    <n v="103309"/>
    <s v="Ingeniería Bioquímica"/>
    <s v="Universitario"/>
    <s v="Ingeniería, arquitectura, urbanismo y afines"/>
    <m/>
    <m/>
    <n v="31"/>
    <n v="34"/>
    <s v="Presencial"/>
    <s v="Antioquia"/>
    <x v="5"/>
    <n v="13012560"/>
    <n v="14271840"/>
    <n v="27284400"/>
    <m/>
  </r>
  <r>
    <n v="122"/>
    <n v="103312"/>
    <s v="Ingeniería Bioquímica"/>
    <s v="Universitario"/>
    <s v="Ingeniería, arquitectura, urbanismo y afines"/>
    <m/>
    <m/>
    <n v="32"/>
    <n v="34"/>
    <s v="Presencial"/>
    <s v="Antioquia"/>
    <x v="4"/>
    <n v="13432320"/>
    <n v="14271840"/>
    <n v="27704160"/>
    <m/>
  </r>
  <r>
    <n v="123"/>
    <n v="103319"/>
    <s v="Música"/>
    <s v="Universitario"/>
    <s v="Bellas artes"/>
    <m/>
    <m/>
    <n v="28"/>
    <n v="-12"/>
    <s v="Presencial"/>
    <s v="Antioquia"/>
    <x v="0"/>
    <n v="11753280"/>
    <n v="-5037120"/>
    <n v="6716160"/>
    <m/>
  </r>
  <r>
    <n v="124"/>
    <n v="103590"/>
    <s v="Desarrollo Territorial "/>
    <s v="Universitario"/>
    <s v="Economía, administración, contaduría y afines"/>
    <m/>
    <m/>
    <n v="-26"/>
    <n v="34"/>
    <s v="Presencial"/>
    <s v="Antioquia"/>
    <x v="11"/>
    <n v="-10913760"/>
    <n v="14271840"/>
    <n v="3358080"/>
    <m/>
  </r>
  <r>
    <n v="125"/>
    <n v="103592"/>
    <s v="Desarrollo Territorial"/>
    <s v="Universitario"/>
    <s v="Economía, administración, contaduría y afines"/>
    <m/>
    <m/>
    <n v="6"/>
    <n v="-20"/>
    <s v="Presencial"/>
    <s v="Antioquia"/>
    <x v="5"/>
    <n v="2518560"/>
    <n v="-8395200"/>
    <n v="-5876640"/>
    <m/>
  </r>
  <r>
    <n v="126"/>
    <n v="104068"/>
    <s v="Ingeniería Urbana"/>
    <s v="Universitario"/>
    <s v="Ingeniería, arquitectura, urbanismo y afines"/>
    <m/>
    <m/>
    <n v="9"/>
    <m/>
    <s v="Presencial"/>
    <s v="Antioquia"/>
    <x v="5"/>
    <n v="3777840"/>
    <n v="0"/>
    <n v="3777840"/>
    <m/>
  </r>
  <r>
    <n v="127"/>
    <n v="104553"/>
    <s v="Técnico Profesional en Atención Prehospitalaria"/>
    <s v="Formación técnica profesional"/>
    <s v="Ciencias de la salud"/>
    <m/>
    <m/>
    <n v="30"/>
    <n v="34"/>
    <s v="Presencial"/>
    <s v="Antioquia"/>
    <x v="5"/>
    <n v="12592800"/>
    <n v="14271840"/>
    <n v="26864640"/>
    <m/>
  </r>
  <r>
    <n v="128"/>
    <n v="104686"/>
    <s v="Pedagogía "/>
    <s v="Universitario"/>
    <s v="Ciencias de la educación"/>
    <m/>
    <m/>
    <n v="13"/>
    <n v="2"/>
    <s v="Presencial"/>
    <s v="Antioquia"/>
    <x v="0"/>
    <n v="5456880"/>
    <n v="839520"/>
    <n v="6296400"/>
    <m/>
  </r>
  <r>
    <n v="129"/>
    <n v="105943"/>
    <s v="Ingeniería Aeroespacial"/>
    <s v="Universitario"/>
    <s v="Ingeniería, arquitectura, urbanismo y afines"/>
    <m/>
    <m/>
    <n v="6"/>
    <n v="-32"/>
    <s v="Presencial"/>
    <s v="Antioquia"/>
    <x v="5"/>
    <n v="2518560"/>
    <n v="-13432320"/>
    <n v="-10913760"/>
    <m/>
  </r>
  <r>
    <n v="130"/>
    <n v="105945"/>
    <s v="Ciencias Culinarias"/>
    <s v="Universitario"/>
    <s v="Ciencias sociales y humanas"/>
    <m/>
    <m/>
    <m/>
    <n v="6"/>
    <s v="Presencial"/>
    <s v="Antioquia"/>
    <x v="5"/>
    <n v="0"/>
    <n v="2518560"/>
    <n v="2518560"/>
    <m/>
  </r>
  <r>
    <n v="131"/>
    <n v="105973"/>
    <s v="Ingeniería Energética"/>
    <s v="Universitario"/>
    <s v="Ingeniería, arquitectura, urbanismo y afines"/>
    <m/>
    <m/>
    <n v="13"/>
    <n v="17"/>
    <s v="Presencial"/>
    <s v="Antioquia"/>
    <x v="5"/>
    <n v="5456880"/>
    <n v="7135920"/>
    <n v="12592800"/>
    <m/>
  </r>
  <r>
    <n v="132"/>
    <n v="106118"/>
    <s v="Filología Hispánica"/>
    <s v="Universitario"/>
    <s v="Ciencias sociales y humanas"/>
    <m/>
    <m/>
    <n v="4"/>
    <n v="7"/>
    <s v="Presencial"/>
    <s v="Antioquia"/>
    <x v="0"/>
    <n v="1679040"/>
    <n v="2938320"/>
    <n v="4617360"/>
    <m/>
  </r>
  <r>
    <n v="133"/>
    <n v="106214"/>
    <s v="Administración en Salud"/>
    <s v="Universitario"/>
    <s v="Economía, administración, contaduría y afines"/>
    <m/>
    <m/>
    <n v="-36"/>
    <m/>
    <s v="Presencial"/>
    <s v="Antioquia"/>
    <x v="10"/>
    <n v="-15111360"/>
    <n v="0"/>
    <n v="-15111360"/>
    <m/>
  </r>
  <r>
    <n v="134"/>
    <n v="106214"/>
    <s v="Administración en Salud"/>
    <s v="Universitario"/>
    <s v="Economía, administración, contaduría y afines"/>
    <m/>
    <m/>
    <n v="4"/>
    <n v="-5"/>
    <s v="Presencial"/>
    <s v="Antioquia"/>
    <x v="0"/>
    <n v="1679040"/>
    <n v="-2098800"/>
    <n v="-419760"/>
    <m/>
  </r>
  <r>
    <n v="135"/>
    <n v="106214"/>
    <s v="Administración en Salud"/>
    <s v="Universitario"/>
    <s v="Economía, administración, contaduría y afines"/>
    <m/>
    <m/>
    <n v="-31"/>
    <m/>
    <s v="Presencial"/>
    <s v="Antioquia"/>
    <x v="3"/>
    <n v="-13012560"/>
    <n v="0"/>
    <n v="-13012560"/>
    <m/>
  </r>
  <r>
    <n v="136"/>
    <n v="106214"/>
    <s v="Administración en Salud"/>
    <s v="Universitario"/>
    <s v="Economía, administración, contaduría y afines"/>
    <m/>
    <m/>
    <n v="-1"/>
    <m/>
    <s v="Presencial"/>
    <s v="Antioquia"/>
    <x v="8"/>
    <n v="-419760"/>
    <n v="0"/>
    <n v="-419760"/>
    <m/>
  </r>
  <r>
    <n v="137"/>
    <n v="106285"/>
    <s v="Gestión en Ecología y Turismo"/>
    <s v="Universitario"/>
    <s v="Matemáticas y ciencias naturales"/>
    <m/>
    <m/>
    <n v="-13"/>
    <n v="39"/>
    <s v="Presencial"/>
    <s v="Antioquia"/>
    <x v="3"/>
    <n v="-5456880"/>
    <n v="16370640"/>
    <n v="10913760"/>
    <m/>
  </r>
  <r>
    <n v="138"/>
    <n v="106327"/>
    <s v="Licenciatura en Literatura y Lengua Castellana"/>
    <s v="Universitario"/>
    <s v="Ciencias de la educación"/>
    <m/>
    <m/>
    <n v="1"/>
    <m/>
    <s v="Presencial"/>
    <s v="Antioquia"/>
    <x v="1"/>
    <n v="419760"/>
    <n v="0"/>
    <n v="419760"/>
    <m/>
  </r>
  <r>
    <n v="139"/>
    <n v="106327"/>
    <s v="Licenciatura en Literatura y Lengua Castellana"/>
    <s v="Universitario"/>
    <s v="Ciencias de la educación"/>
    <m/>
    <m/>
    <n v="-22"/>
    <n v="7"/>
    <s v="Presencial"/>
    <s v="Antioquia"/>
    <x v="5"/>
    <n v="-9234720"/>
    <n v="2938320"/>
    <n v="-6296400"/>
    <m/>
  </r>
  <r>
    <n v="140"/>
    <n v="106327"/>
    <s v="Licenciatura en Literatura y Lengua Castellana"/>
    <s v="Universitario"/>
    <s v="Ciencias de la educación"/>
    <m/>
    <m/>
    <n v="4"/>
    <n v="6"/>
    <s v="Presencial"/>
    <s v="Antioquia"/>
    <x v="0"/>
    <n v="1679040"/>
    <n v="2518560"/>
    <n v="4197600"/>
    <m/>
  </r>
  <r>
    <n v="141"/>
    <n v="106328"/>
    <s v="Licenciatura en Ciencias Sociales"/>
    <s v="Universitario"/>
    <s v="Ciencias de la educación"/>
    <m/>
    <m/>
    <n v="30"/>
    <n v="34"/>
    <s v="Presencial"/>
    <s v="Antioquia"/>
    <x v="5"/>
    <n v="12592800"/>
    <n v="14271840"/>
    <n v="26864640"/>
    <m/>
  </r>
  <r>
    <n v="142"/>
    <n v="106328"/>
    <s v="Licenciatura en Ciencias Sociales"/>
    <s v="Universitario"/>
    <s v="Ciencias de la educación"/>
    <m/>
    <m/>
    <n v="7"/>
    <n v="5"/>
    <s v="Presencial"/>
    <s v="Antioquia"/>
    <x v="0"/>
    <n v="2938320"/>
    <n v="2098800"/>
    <n v="5037120"/>
    <m/>
  </r>
  <r>
    <n v="143"/>
    <n v="106369"/>
    <s v="Licenciatura en Educación Básica Primaria "/>
    <s v="Universitario"/>
    <s v="Ciencias de la educación"/>
    <m/>
    <m/>
    <n v="50"/>
    <n v="-44"/>
    <s v="A distancia"/>
    <s v="Antioquia"/>
    <x v="0"/>
    <n v="20988000"/>
    <n v="-18469440"/>
    <n v="2518560"/>
    <m/>
  </r>
  <r>
    <n v="144"/>
    <n v="106513"/>
    <s v="Licenciatura en Ciencias Naturales"/>
    <s v="Universitario"/>
    <s v="Ciencias de la educación"/>
    <m/>
    <m/>
    <n v="-28"/>
    <n v="34"/>
    <s v="Presencial"/>
    <s v="Antioquia"/>
    <x v="14"/>
    <n v="-11753280"/>
    <n v="14271840"/>
    <n v="2518560"/>
    <m/>
  </r>
  <r>
    <n v="145"/>
    <n v="106513"/>
    <s v="Licenciatura en Ciencias Naturales"/>
    <s v="Universitario"/>
    <s v="Ciencias de la educación"/>
    <m/>
    <m/>
    <n v="-16"/>
    <n v="21"/>
    <s v="Presencial"/>
    <s v="Antioquia"/>
    <x v="5"/>
    <n v="-6716160"/>
    <n v="8814960"/>
    <n v="2098800"/>
    <m/>
  </r>
  <r>
    <n v="146"/>
    <n v="106513"/>
    <s v="Licenciatura en Ciencias Naturales"/>
    <s v="Universitario"/>
    <s v="Ciencias de la educación"/>
    <m/>
    <m/>
    <n v="12"/>
    <m/>
    <s v="Presencial"/>
    <s v="Antioquia"/>
    <x v="0"/>
    <n v="5037120"/>
    <n v="0"/>
    <n v="5037120"/>
    <m/>
  </r>
  <r>
    <n v="147"/>
    <n v="106513"/>
    <s v="Licenciatura en Ciencias Naturales"/>
    <s v="Universitario"/>
    <s v="Ciencias de la educación"/>
    <m/>
    <m/>
    <n v="-24"/>
    <m/>
    <s v="Presencial"/>
    <s v="Antioquia"/>
    <x v="11"/>
    <n v="-10074240"/>
    <n v="0"/>
    <n v="-10074240"/>
    <m/>
  </r>
  <r>
    <n v="148"/>
    <n v="106513"/>
    <s v="Licenciatura en Ciencias Naturales "/>
    <s v="Universitario"/>
    <s v="Ciencias de la educación"/>
    <m/>
    <m/>
    <n v="30"/>
    <n v="12"/>
    <s v="Presencial"/>
    <s v="Antioquia"/>
    <x v="9"/>
    <n v="12592800"/>
    <n v="5037120"/>
    <n v="17629920"/>
    <m/>
  </r>
  <r>
    <n v="149"/>
    <n v="106514"/>
    <s v="Licenciatura en Física"/>
    <s v="Universitario"/>
    <s v="Ciencias de la educación"/>
    <m/>
    <m/>
    <n v="-13"/>
    <n v="34"/>
    <s v="Presencial"/>
    <s v="Antioquia"/>
    <x v="5"/>
    <n v="-5456880"/>
    <n v="14271840"/>
    <n v="8814960"/>
    <m/>
  </r>
  <r>
    <n v="150"/>
    <n v="106514"/>
    <s v="Licenciatura en Física"/>
    <s v="Universitario"/>
    <s v="Ciencias de la educación"/>
    <m/>
    <m/>
    <n v="12"/>
    <n v="46"/>
    <s v="Presencial"/>
    <s v="Antioquia"/>
    <x v="0"/>
    <n v="5037120"/>
    <n v="19308960"/>
    <n v="24346080"/>
    <m/>
  </r>
  <r>
    <n v="151"/>
    <n v="106514"/>
    <s v="Licenciatura en física "/>
    <s v="Universitario"/>
    <s v="Ciencias de la educación"/>
    <m/>
    <m/>
    <n v="-12"/>
    <n v="29"/>
    <s v="Presencial"/>
    <s v="Antioquia"/>
    <x v="11"/>
    <n v="-5037120"/>
    <n v="12173040"/>
    <n v="7135920"/>
    <m/>
  </r>
  <r>
    <n v="152"/>
    <n v="106515"/>
    <s v="Licenciatura en Educación Infantil"/>
    <s v="Universitario"/>
    <s v="Ciencias de la educación"/>
    <m/>
    <m/>
    <n v="-24"/>
    <m/>
    <s v="Presencial"/>
    <s v="Antioquia"/>
    <x v="5"/>
    <n v="-10074240"/>
    <n v="0"/>
    <n v="-10074240"/>
    <m/>
  </r>
  <r>
    <n v="153"/>
    <n v="106515"/>
    <s v="Licenciatura en Educación Infantil"/>
    <s v="Universitario"/>
    <s v="Ciencias de la educación"/>
    <m/>
    <m/>
    <n v="-25"/>
    <m/>
    <s v="Presencial"/>
    <s v="Antioquia"/>
    <x v="6"/>
    <n v="-10494000"/>
    <n v="0"/>
    <n v="-10494000"/>
    <m/>
  </r>
  <r>
    <n v="154"/>
    <n v="106515"/>
    <s v="Licenciatura en Educación Infantil"/>
    <s v="Universitario"/>
    <s v="Ciencias de la educación"/>
    <m/>
    <m/>
    <n v="-16"/>
    <n v="-4"/>
    <s v="Presencial"/>
    <s v="Antioquia"/>
    <x v="0"/>
    <n v="-6716160"/>
    <n v="-1679040"/>
    <n v="-8395200"/>
    <m/>
  </r>
  <r>
    <n v="155"/>
    <n v="106516"/>
    <s v="Licenciatura en Matemáticas"/>
    <s v="Universitario"/>
    <s v="Ciencias de la educación"/>
    <m/>
    <m/>
    <n v="10"/>
    <n v="22"/>
    <s v="Presencial"/>
    <s v="Antioquia"/>
    <x v="5"/>
    <n v="4197600"/>
    <n v="9234720"/>
    <n v="13432320"/>
    <m/>
  </r>
  <r>
    <n v="156"/>
    <n v="106516"/>
    <s v="Licenciatura en Matemáticas"/>
    <s v="Universitario"/>
    <s v="Ciencias de la educación"/>
    <m/>
    <m/>
    <n v="-40"/>
    <n v="-6"/>
    <s v="Presencial"/>
    <s v="Antioquia"/>
    <x v="0"/>
    <n v="-16790400"/>
    <n v="-2518560"/>
    <n v="-19308960"/>
    <m/>
  </r>
  <r>
    <n v="157"/>
    <n v="106516"/>
    <s v="Licenciatura en Matemáticas"/>
    <s v="Universitario"/>
    <s v="Ciencias de la educación"/>
    <m/>
    <m/>
    <n v="25"/>
    <n v="34"/>
    <s v="Presencial"/>
    <s v="Antioquia"/>
    <x v="3"/>
    <n v="10494000"/>
    <n v="14271840"/>
    <n v="24765840"/>
    <m/>
  </r>
  <r>
    <n v="158"/>
    <n v="106516"/>
    <s v="Licenciatura en Matemáticas"/>
    <s v="Universitario"/>
    <s v="Ciencias de la educación"/>
    <m/>
    <m/>
    <n v="27"/>
    <n v="29"/>
    <s v="Presencial"/>
    <s v="Antioquia"/>
    <x v="11"/>
    <n v="11333520"/>
    <n v="12173040"/>
    <n v="23506560"/>
    <m/>
  </r>
  <r>
    <n v="159"/>
    <n v="106516"/>
    <s v="Licenciatura en Matemáticas"/>
    <s v="Universitario"/>
    <s v="Ciencias de la educación"/>
    <m/>
    <m/>
    <n v="-18"/>
    <m/>
    <s v="Presencial"/>
    <s v="Antioquia"/>
    <x v="9"/>
    <n v="-7555680"/>
    <n v="0"/>
    <n v="-7555680"/>
    <m/>
  </r>
  <r>
    <n v="160"/>
    <n v="106516"/>
    <s v="Licenciatura en Matemáticas "/>
    <s v="Universitario"/>
    <s v="Ciencias de la educación"/>
    <m/>
    <m/>
    <m/>
    <n v="34"/>
    <s v="Presencial"/>
    <s v="Antioquia"/>
    <x v="6"/>
    <n v="0"/>
    <n v="14271840"/>
    <n v="14271840"/>
    <m/>
  </r>
  <r>
    <n v="161"/>
    <n v="106556"/>
    <s v="Administración Ambiental y Sanitaria"/>
    <s v="Universitario"/>
    <s v="Economía, administración, contaduría y afines"/>
    <m/>
    <m/>
    <n v="-25"/>
    <n v="-39"/>
    <s v="Presencial"/>
    <s v="Antioquia"/>
    <x v="1"/>
    <n v="-10494000"/>
    <n v="-16370640"/>
    <n v="-26864640"/>
    <m/>
  </r>
  <r>
    <n v="162"/>
    <n v="106556"/>
    <s v="Administración Ambiental y Sanitaria"/>
    <s v="Universitario"/>
    <s v="Economía, administración, contaduría y afines"/>
    <m/>
    <m/>
    <n v="-29"/>
    <n v="34"/>
    <s v="Presencial"/>
    <s v="Antioquia"/>
    <x v="5"/>
    <n v="-12173040"/>
    <n v="14271840"/>
    <n v="2098800"/>
    <m/>
  </r>
  <r>
    <n v="163"/>
    <n v="106556"/>
    <s v="Administración Ambiental y Sanitaria"/>
    <s v="Universitario"/>
    <s v="Economía, administración, contaduría y afines"/>
    <m/>
    <m/>
    <n v="17"/>
    <n v="7"/>
    <s v="Presencial"/>
    <s v="Antioquia"/>
    <x v="0"/>
    <n v="7135920"/>
    <n v="2938320"/>
    <n v="10074240"/>
    <m/>
  </r>
  <r>
    <n v="164"/>
    <n v="106556"/>
    <s v="Administración Ambiental y Sanitaria"/>
    <s v="Universitario"/>
    <s v="Economía, administración, contaduría y afines"/>
    <m/>
    <m/>
    <n v="35"/>
    <m/>
    <s v="Presencial"/>
    <s v="Antioquia"/>
    <x v="2"/>
    <n v="14691600"/>
    <n v="0"/>
    <n v="14691600"/>
    <m/>
  </r>
  <r>
    <n v="165"/>
    <n v="106556"/>
    <s v="Administración Ambiental y Sanitaria"/>
    <s v="Universitario"/>
    <s v="Economía, administración, contaduría y afines"/>
    <m/>
    <m/>
    <n v="-27"/>
    <n v="33"/>
    <s v="Presencial"/>
    <s v="Antioquia"/>
    <x v="7"/>
    <n v="-11333520"/>
    <n v="13852080"/>
    <n v="2518560"/>
    <m/>
  </r>
  <r>
    <n v="166"/>
    <n v="106556"/>
    <s v="Administración Ambiental y Sanitaria"/>
    <s v="Universitario"/>
    <s v="Economía, administración, contaduría y afines"/>
    <m/>
    <m/>
    <n v="27"/>
    <n v="-27"/>
    <s v="Presencial"/>
    <s v="Antioquia"/>
    <x v="11"/>
    <n v="11333520"/>
    <n v="-11333520"/>
    <n v="0"/>
    <m/>
  </r>
  <r>
    <n v="167"/>
    <n v="106569"/>
    <s v="Licenciatura en Danza"/>
    <s v="Universitario"/>
    <s v="Bellas artes"/>
    <m/>
    <m/>
    <m/>
    <n v="9"/>
    <s v="Presencial"/>
    <s v="Antioquia"/>
    <x v="10"/>
    <n v="0"/>
    <n v="3777840"/>
    <n v="3777840"/>
    <m/>
  </r>
  <r>
    <n v="168"/>
    <n v="106569"/>
    <s v="Licenciatura en Danza"/>
    <s v="Universitario"/>
    <s v="Bellas artes"/>
    <m/>
    <m/>
    <n v="21"/>
    <m/>
    <s v="Presencial"/>
    <s v="Antioquia"/>
    <x v="5"/>
    <n v="8814960"/>
    <n v="0"/>
    <n v="8814960"/>
    <m/>
  </r>
  <r>
    <n v="169"/>
    <n v="106569"/>
    <s v="Licenciatura en Danza "/>
    <s v="Universitario"/>
    <s v="Bellas artes"/>
    <m/>
    <m/>
    <n v="20"/>
    <n v="1"/>
    <s v="Presencial"/>
    <s v="Antioquia"/>
    <x v="0"/>
    <n v="8395200"/>
    <n v="419760"/>
    <n v="8814960"/>
    <m/>
  </r>
  <r>
    <n v="170"/>
    <n v="106570"/>
    <s v="Licenciatura en Artes Escénicas"/>
    <s v="Universitario"/>
    <s v="Ciencias de la educación"/>
    <m/>
    <m/>
    <n v="6"/>
    <n v="27"/>
    <s v="Presencial"/>
    <s v="Antioquia"/>
    <x v="0"/>
    <n v="2518560"/>
    <n v="11333520"/>
    <n v="13852080"/>
    <m/>
  </r>
  <r>
    <n v="171"/>
    <n v="106571"/>
    <s v="Licenciatura en Artes Plásticas"/>
    <s v="Universitario"/>
    <s v="Ciencias de la educación"/>
    <m/>
    <m/>
    <n v="27"/>
    <n v="-30"/>
    <s v="Presencial"/>
    <s v="Antioquia"/>
    <x v="10"/>
    <n v="11333520"/>
    <n v="-12592800"/>
    <n v="-1259280"/>
    <m/>
  </r>
  <r>
    <n v="172"/>
    <n v="106571"/>
    <s v="Licenciatura en Artes Plásticas"/>
    <s v="Universitario"/>
    <s v="Ciencias de la educación"/>
    <m/>
    <m/>
    <n v="-3"/>
    <n v="14"/>
    <s v="Presencial"/>
    <s v="Antioquia"/>
    <x v="5"/>
    <n v="-1259280"/>
    <n v="5876640"/>
    <n v="4617360"/>
    <m/>
  </r>
  <r>
    <n v="173"/>
    <n v="106571"/>
    <s v="Licenciatura en Artes Plásticas"/>
    <s v="Universitario"/>
    <s v="Ciencias de la educación"/>
    <m/>
    <m/>
    <n v="2"/>
    <n v="-28"/>
    <s v="Presencial"/>
    <s v="Antioquia"/>
    <x v="0"/>
    <n v="839520"/>
    <n v="-11753280"/>
    <n v="-10913760"/>
    <m/>
  </r>
  <r>
    <n v="174"/>
    <n v="106583"/>
    <s v="Licenciatura en Lenguas Extranjeras con Énfasis en Inglés y Francés"/>
    <s v="Universitario"/>
    <s v="Ciencias de la educación"/>
    <m/>
    <m/>
    <n v="8"/>
    <n v="9"/>
    <s v="Presencial"/>
    <s v="Antioquia"/>
    <x v="0"/>
    <n v="3358080"/>
    <n v="3777840"/>
    <n v="7135920"/>
    <m/>
  </r>
  <r>
    <n v="175"/>
    <n v="106635"/>
    <s v="Tecnología en Gestión de Insumos Agropecuarios – Virtual"/>
    <s v="Tecnológico"/>
    <s v="Agronomía, veterinaria y afines"/>
    <m/>
    <m/>
    <n v="62"/>
    <n v="53"/>
    <s v="Virtual"/>
    <s v="Antioquia"/>
    <x v="0"/>
    <n v="26025120"/>
    <n v="22247280"/>
    <n v="48272400"/>
    <m/>
  </r>
  <r>
    <n v="176"/>
    <n v="107539"/>
    <s v="Ingeniería Agropecuaria"/>
    <s v="Universitario"/>
    <s v="Ingeniería, arquitectura, urbanismo y afines"/>
    <m/>
    <m/>
    <n v="-5"/>
    <n v="-7"/>
    <s v="Presencial"/>
    <s v="Antioquia"/>
    <x v="4"/>
    <n v="-2098800"/>
    <n v="-2938320"/>
    <n v="-5037120"/>
    <m/>
  </r>
  <r>
    <n v="177"/>
    <n v="108271"/>
    <s v="Gestión Cultural"/>
    <s v="Universitario"/>
    <s v="Bellas artes"/>
    <m/>
    <m/>
    <n v="15"/>
    <n v="29"/>
    <s v="Presencial"/>
    <s v="Antioquia"/>
    <x v="0"/>
    <n v="6296400"/>
    <n v="12173040"/>
    <n v="18469440"/>
    <m/>
  </r>
  <r>
    <n v="178"/>
    <n v="108271"/>
    <s v="Gestión Cultural"/>
    <s v="Universitario"/>
    <s v="Bellas artes"/>
    <m/>
    <m/>
    <m/>
    <n v="29"/>
    <s v="Presencial"/>
    <s v="Antioquia"/>
    <x v="9"/>
    <n v="0"/>
    <n v="12173040"/>
    <n v="12173040"/>
    <m/>
  </r>
  <r>
    <n v="179"/>
    <n v="110795"/>
    <s v="Tecnología en Atención Pre Hospitalaria"/>
    <s v="Tecnológico"/>
    <s v="Sin clasificar"/>
    <m/>
    <m/>
    <n v="37"/>
    <n v="14"/>
    <s v="Presencial"/>
    <s v="Antioquia"/>
    <x v="0"/>
    <n v="15531120"/>
    <n v="5876640"/>
    <n v="21407760"/>
    <m/>
  </r>
  <r>
    <n v="180"/>
    <n v="110795"/>
    <s v="Tecnología en Atención Prehospitalaria"/>
    <s v="Tecnológico"/>
    <s v="Sin clasificar"/>
    <m/>
    <m/>
    <n v="-1"/>
    <n v="24"/>
    <s v="Presencial"/>
    <s v="Antioquia"/>
    <x v="5"/>
    <n v="-419760"/>
    <n v="10074240"/>
    <n v="9654480"/>
    <m/>
  </r>
  <r>
    <n v="181"/>
    <n v="111294"/>
    <s v="Pedagogía en Ruralidad y Paz"/>
    <s v="Universitario"/>
    <s v="Sin clasificar"/>
    <m/>
    <m/>
    <m/>
    <n v="-29"/>
    <s v="A distancia"/>
    <s v="Antioquia"/>
    <x v="14"/>
    <n v="0"/>
    <n v="-12173040"/>
    <n v="-12173040"/>
    <m/>
  </r>
  <r>
    <n v="182"/>
    <n v="111294"/>
    <s v="Pedagogía en Ruralidad y Paz"/>
    <s v="Universitario"/>
    <s v="Sin clasificar"/>
    <m/>
    <m/>
    <m/>
    <n v="-29"/>
    <s v="A distancia"/>
    <s v="Antioquia"/>
    <x v="5"/>
    <n v="0"/>
    <n v="-12173040"/>
    <n v="-12173040"/>
    <m/>
  </r>
  <r>
    <n v="183"/>
    <n v="101698"/>
    <s v="Comunicación Social – Periodismo"/>
    <s v="Universitario"/>
    <s v="Ciencias sociales y humanas"/>
    <m/>
    <m/>
    <n v="28"/>
    <n v="32"/>
    <s v="Presencial"/>
    <s v="Antioquia"/>
    <x v="9"/>
    <n v="11753280"/>
    <n v="13432320"/>
    <n v="25185600"/>
    <m/>
  </r>
  <r>
    <n v="184"/>
    <n v="116533"/>
    <s v="Creación Digital"/>
    <s v="Universitario"/>
    <s v="Sin clasificar"/>
    <m/>
    <m/>
    <m/>
    <n v="29"/>
    <s v="Virtual"/>
    <s v="Antioquia"/>
    <x v="0"/>
    <n v="0"/>
    <n v="12173040"/>
    <n v="12173040"/>
    <m/>
  </r>
  <r>
    <n v="185"/>
    <n v="437"/>
    <s v="Derecho"/>
    <s v="Universitario"/>
    <s v="Ciencias sociales y humanas"/>
    <m/>
    <m/>
    <m/>
    <n v="49"/>
    <s v="Presencial"/>
    <s v="Antioquia"/>
    <x v="7"/>
    <n v="0"/>
    <n v="20568240"/>
    <n v="20568240"/>
    <m/>
  </r>
  <r>
    <n v="186"/>
    <n v="116406"/>
    <s v="Español como Lengua Extranjera - Modalidad Virtual"/>
    <s v="Universitario"/>
    <s v="Sin clasificar"/>
    <m/>
    <m/>
    <m/>
    <n v="54"/>
    <s v="Virtual"/>
    <s v="Antioquia"/>
    <x v="15"/>
    <n v="0"/>
    <n v="22667040"/>
    <n v="22667040"/>
    <m/>
  </r>
  <r>
    <n v="187"/>
    <n v="106570"/>
    <s v="Licenciatura en Artes Escénicas - Armenia"/>
    <s v="Universitario"/>
    <s v="Ciencias de la educación"/>
    <m/>
    <m/>
    <n v="-35"/>
    <m/>
    <s v="Presencial"/>
    <s v="Quindío"/>
    <x v="16"/>
    <n v="-14691600"/>
    <n v="0"/>
    <n v="-14691600"/>
    <m/>
  </r>
  <r>
    <n v="188"/>
    <n v="11607"/>
    <s v="Licenciatura en Ciencias Naturales"/>
    <s v="Universitario"/>
    <s v="Ciencias de la educación"/>
    <m/>
    <m/>
    <m/>
    <n v="34"/>
    <s v="Presencial"/>
    <s v="Antioquia"/>
    <x v="1"/>
    <n v="0"/>
    <n v="14271840"/>
    <n v="14271840"/>
    <m/>
  </r>
  <r>
    <n v="189"/>
    <n v="11607"/>
    <s v="Licenciatura en Ciencias Naturales"/>
    <s v="Universitario"/>
    <s v="Ciencias de la educación"/>
    <m/>
    <m/>
    <m/>
    <n v="34"/>
    <s v="Presencial"/>
    <s v="Antioquia"/>
    <x v="3"/>
    <n v="0"/>
    <n v="14271840"/>
    <n v="14271840"/>
    <m/>
  </r>
  <r>
    <n v="190"/>
    <n v="106569"/>
    <s v="Licenciatura en Danza - Armenia"/>
    <s v="Universitario"/>
    <s v="Bellas artes"/>
    <m/>
    <m/>
    <n v="35"/>
    <m/>
    <s v="Presencial"/>
    <s v="Quindío"/>
    <x v="16"/>
    <n v="14691600"/>
    <n v="0"/>
    <n v="14691600"/>
    <m/>
  </r>
  <r>
    <n v="191"/>
    <n v="106327"/>
    <s v="Licenciatura en Literatura y Lengua Castellana"/>
    <s v="Universitario"/>
    <s v="Ciencias de la educación"/>
    <m/>
    <m/>
    <m/>
    <n v="34"/>
    <s v="Presencial"/>
    <s v="Antioquia"/>
    <x v="8"/>
    <n v="0"/>
    <n v="14271840"/>
    <n v="14271840"/>
    <m/>
  </r>
  <r>
    <n v="192"/>
    <n v="111294"/>
    <s v="Pedagogía en Ruralidad y Paz"/>
    <s v="Universitario"/>
    <s v="Sin clasificar"/>
    <m/>
    <m/>
    <n v="33"/>
    <m/>
    <s v="A distancia"/>
    <s v="Antioquia"/>
    <x v="11"/>
    <n v="13852080"/>
    <n v="0"/>
    <n v="1385208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x v="0"/>
    <s v="A distancia"/>
    <m/>
    <n v="-29"/>
    <x v="0"/>
    <n v="10476351.269304367"/>
    <n v="0"/>
    <n v="-12173040"/>
    <n v="0"/>
    <n v="0"/>
  </r>
  <r>
    <x v="0"/>
    <s v="Presencial"/>
    <n v="-8"/>
    <n v="73"/>
    <x v="1"/>
    <n v="10476351.269304367"/>
    <n v="680962832.50478387"/>
    <n v="27284400"/>
    <n v="312988986.31549388"/>
    <n v="344351427.32774234"/>
  </r>
  <r>
    <x v="1"/>
    <s v="Presencial"/>
    <n v="-32"/>
    <n v="97"/>
    <x v="1"/>
    <n v="10476351.269304367"/>
    <n v="680962832.50478387"/>
    <n v="27284400"/>
    <n v="312988986.31549388"/>
    <n v="344351427.32774234"/>
  </r>
  <r>
    <x v="2"/>
    <s v="Presencial"/>
    <n v="-114"/>
    <n v="40"/>
    <x v="2"/>
    <n v="10476351.269304367"/>
    <n v="0"/>
    <n v="-31062240"/>
    <n v="0"/>
    <n v="0"/>
  </r>
  <r>
    <x v="3"/>
    <s v="Presencial"/>
    <n v="0"/>
    <m/>
    <x v="3"/>
    <n v="10476351.269304367"/>
    <n v="0"/>
    <n v="0"/>
    <n v="0"/>
    <n v="0"/>
  </r>
  <r>
    <x v="4"/>
    <s v="Presencial"/>
    <n v="66"/>
    <n v="41"/>
    <x v="4"/>
    <n v="10476351.269304367"/>
    <n v="1120969585.8155673"/>
    <n v="44914320"/>
    <n v="515228023.62704372"/>
    <n v="566855426.52412963"/>
  </r>
  <r>
    <x v="5"/>
    <s v="A distancia"/>
    <m/>
    <n v="-29"/>
    <x v="0"/>
    <n v="10476351.269304367"/>
    <n v="0"/>
    <n v="-12173040"/>
    <n v="0"/>
    <n v="0"/>
  </r>
  <r>
    <x v="5"/>
    <s v="Presencial"/>
    <n v="180"/>
    <n v="301"/>
    <x v="5"/>
    <n v="10476351.269304367"/>
    <n v="5039124960.5354004"/>
    <n v="201904560"/>
    <n v="2316118498.7346544"/>
    <n v="2548200562.2252932"/>
  </r>
  <r>
    <x v="6"/>
    <s v="Presencial"/>
    <n v="20"/>
    <n v="63"/>
    <x v="6"/>
    <n v="10476351.269304367"/>
    <n v="869537155.3522625"/>
    <n v="34840080"/>
    <n v="399662859.44901526"/>
    <n v="439710284.126194"/>
  </r>
  <r>
    <x v="7"/>
    <s v="A distancia"/>
    <n v="50"/>
    <n v="-44"/>
    <x v="7"/>
    <n v="10600252.518291974"/>
    <n v="63601515.10975185"/>
    <n v="2518560"/>
    <n v="29232981.290782783"/>
    <n v="32162214.239638638"/>
  </r>
  <r>
    <x v="7"/>
    <s v="Presencial"/>
    <n v="147"/>
    <n v="384"/>
    <x v="8"/>
    <n v="10600252.518291974"/>
    <n v="5628734087.2130384"/>
    <n v="222892560"/>
    <n v="2587118844.2342758"/>
    <n v="2846355960.2080188"/>
  </r>
  <r>
    <x v="7"/>
    <s v="Virtual"/>
    <n v="-110"/>
    <n v="34"/>
    <x v="9"/>
    <n v="9427452.7756342776"/>
    <n v="0"/>
    <n v="-31901760"/>
    <n v="0"/>
    <n v="0"/>
  </r>
  <r>
    <x v="8"/>
    <s v="Presencial"/>
    <n v="18"/>
    <n v="20"/>
    <x v="10"/>
    <n v="10476351.269304367"/>
    <n v="398101348.23356593"/>
    <n v="15950880"/>
    <n v="182978176.61521176"/>
    <n v="201313142.1300647"/>
  </r>
  <r>
    <x v="9"/>
    <s v="Presencial"/>
    <n v="-37"/>
    <n v="73"/>
    <x v="11"/>
    <n v="10476351.269304367"/>
    <n v="377148645.6949572"/>
    <n v="15111360"/>
    <n v="173347746.26704276"/>
    <n v="190717713.59690344"/>
  </r>
  <r>
    <x v="10"/>
    <s v="Presencial"/>
    <n v="-20"/>
    <n v="98"/>
    <x v="12"/>
    <n v="10476351.269304367"/>
    <n v="817155399.00574064"/>
    <n v="32741280"/>
    <n v="375586783.5785926"/>
    <n v="413221712.79329073"/>
  </r>
  <r>
    <x v="11"/>
    <s v="Presencial"/>
    <n v="18"/>
    <n v="107"/>
    <x v="13"/>
    <n v="10476351.269304367"/>
    <n v="1309543908.6630459"/>
    <n v="52470000"/>
    <n v="601901896.76056504"/>
    <n v="662214283.32258129"/>
  </r>
  <r>
    <x v="12"/>
    <s v="A distancia"/>
    <n v="33"/>
    <m/>
    <x v="14"/>
    <n v="10476351.269304367"/>
    <n v="345719591.88704413"/>
    <n v="13852080"/>
    <n v="158902100.74478921"/>
    <n v="174824570.79716149"/>
  </r>
  <r>
    <x v="12"/>
    <s v="Presencial"/>
    <n v="-53"/>
    <n v="29"/>
    <x v="15"/>
    <n v="10476351.269304367"/>
    <n v="0"/>
    <n v="-10074240"/>
    <n v="0"/>
    <n v="0"/>
  </r>
  <r>
    <x v="13"/>
    <s v="Virtual"/>
    <n v="36"/>
    <n v="27"/>
    <x v="16"/>
    <n v="9427452.7756342776"/>
    <n v="593929524.86495948"/>
    <n v="26444880"/>
    <n v="272986117.68068945"/>
    <n v="300340150.52928722"/>
  </r>
  <r>
    <x v="14"/>
    <s v="Presencial"/>
    <m/>
    <n v="154"/>
    <x v="17"/>
    <n v="10476351.269304367"/>
    <n v="1613358095.4728725"/>
    <n v="64643040"/>
    <n v="741543136.80901611"/>
    <n v="815847997.05342019"/>
  </r>
  <r>
    <x v="14"/>
    <s v="Virtual"/>
    <n v="-21"/>
    <n v="-19"/>
    <x v="18"/>
    <n v="9427452.7756342776"/>
    <n v="0"/>
    <n v="-16790400"/>
    <n v="0"/>
    <n v="0"/>
  </r>
  <r>
    <x v="15"/>
    <s v="Virtual"/>
    <m/>
    <n v="54"/>
    <x v="19"/>
    <n v="9427452.7756342776"/>
    <n v="509082449.884251"/>
    <n v="22667040"/>
    <n v="233988100.86916241"/>
    <n v="257434414.73938906"/>
  </r>
  <r>
    <x v="16"/>
    <s v="Presencial"/>
    <n v="24"/>
    <n v="49"/>
    <x v="20"/>
    <n v="10476351.269304367"/>
    <n v="764773642.65921879"/>
    <n v="30642480"/>
    <n v="351510707.70817"/>
    <n v="386733141.4603874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BFD1DD-94E9-473C-A2C3-08F4F34E1549}" name="TablaDinámica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5:E52" firstHeaderRow="0" firstDataRow="1" firstDataCol="1" rowPageCount="1" colPageCount="1"/>
  <pivotFields count="10">
    <pivotField axis="axisRow" showAll="0">
      <items count="18">
        <item x="0"/>
        <item x="1"/>
        <item x="3"/>
        <item x="4"/>
        <item x="5"/>
        <item x="6"/>
        <item x="7"/>
        <item x="8"/>
        <item x="9"/>
        <item x="10"/>
        <item x="11"/>
        <item x="12"/>
        <item x="16"/>
        <item x="13"/>
        <item x="14"/>
        <item x="15"/>
        <item x="2"/>
        <item t="default"/>
      </items>
    </pivotField>
    <pivotField showAll="0"/>
    <pivotField showAll="0"/>
    <pivotField showAll="0"/>
    <pivotField axis="axisPage" multipleItemSelectionAllowed="1" showAll="0">
      <items count="22">
        <item x="9"/>
        <item x="2"/>
        <item x="18"/>
        <item x="0"/>
        <item x="15"/>
        <item h="1" x="3"/>
        <item x="7"/>
        <item x="14"/>
        <item x="11"/>
        <item x="10"/>
        <item x="19"/>
        <item x="16"/>
        <item x="1"/>
        <item x="20"/>
        <item x="12"/>
        <item x="6"/>
        <item x="4"/>
        <item x="13"/>
        <item x="17"/>
        <item x="5"/>
        <item x="8"/>
        <item t="default"/>
      </items>
    </pivotField>
    <pivotField numFmtId="166" showAll="0"/>
    <pivotField dataField="1" numFmtId="166" showAll="0"/>
    <pivotField dataField="1" numFmtId="166" showAll="0"/>
    <pivotField dataField="1" numFmtId="166" showAll="0"/>
    <pivotField dataField="1" numFmtId="166" showAll="0"/>
  </pivotFields>
  <rowFields count="1">
    <field x="0"/>
  </rowFields>
  <rowItems count="17">
    <i>
      <x/>
    </i>
    <i>
      <x v="1"/>
    </i>
    <i>
      <x v="3"/>
    </i>
    <i>
      <x v="4"/>
    </i>
    <i>
      <x v="5"/>
    </i>
    <i>
      <x v="6"/>
    </i>
    <i>
      <x v="7"/>
    </i>
    <i>
      <x v="8"/>
    </i>
    <i>
      <x v="9"/>
    </i>
    <i>
      <x v="10"/>
    </i>
    <i>
      <x v="11"/>
    </i>
    <i>
      <x v="12"/>
    </i>
    <i>
      <x v="13"/>
    </i>
    <i>
      <x v="14"/>
    </i>
    <i>
      <x v="15"/>
    </i>
    <i>
      <x v="16"/>
    </i>
    <i t="grand">
      <x/>
    </i>
  </rowItems>
  <colFields count="1">
    <field x="-2"/>
  </colFields>
  <colItems count="4">
    <i>
      <x/>
    </i>
    <i i="1">
      <x v="1"/>
    </i>
    <i i="2">
      <x v="2"/>
    </i>
    <i i="3">
      <x v="3"/>
    </i>
  </colItems>
  <pageFields count="1">
    <pageField fld="4" hier="-1"/>
  </pageFields>
  <dataFields count="4">
    <dataField name="Suma de PIC" fld="8" baseField="0" baseItem="0" numFmtId="3"/>
    <dataField name="Suma de Gratuidad (incluye negativos por solicitud del MEN)" fld="7" baseField="0" baseItem="4" numFmtId="3"/>
    <dataField name="Suma de Recursos propios" fld="9" baseField="0" baseItem="0" numFmtId="3"/>
    <dataField name="Suma de Costo total" fld="6"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3DF2DBA-F456-4A8F-BE3C-E72B72B0B63F}" name="TablaDinámica2" cacheId="0" applyNumberFormats="0" applyBorderFormats="0" applyFontFormats="0" applyPatternFormats="0" applyAlignmentFormats="0" applyWidthHeightFormats="1" dataCaption="Valores" updatedVersion="8" minRefreshableVersion="3" useAutoFormatting="1" itemPrintTitles="1" createdVersion="6" indent="0" outline="1" outlineData="1" multipleFieldFilters="0">
  <location ref="A56:B74" firstHeaderRow="1" firstDataRow="1" firstDataCol="1"/>
  <pivotFields count="16">
    <pivotField showAll="0"/>
    <pivotField showAll="0"/>
    <pivotField showAll="0"/>
    <pivotField showAll="0"/>
    <pivotField showAll="0"/>
    <pivotField showAll="0"/>
    <pivotField showAll="0"/>
    <pivotField showAll="0"/>
    <pivotField showAll="0"/>
    <pivotField showAll="0"/>
    <pivotField showAll="0"/>
    <pivotField axis="axisRow" showAll="0">
      <items count="18">
        <item x="14"/>
        <item x="1"/>
        <item x="10"/>
        <item x="16"/>
        <item x="4"/>
        <item x="5"/>
        <item x="6"/>
        <item x="0"/>
        <item x="2"/>
        <item x="3"/>
        <item x="7"/>
        <item x="8"/>
        <item x="11"/>
        <item x="9"/>
        <item x="12"/>
        <item x="13"/>
        <item x="15"/>
        <item t="default"/>
      </items>
    </pivotField>
    <pivotField numFmtId="166" showAll="0"/>
    <pivotField numFmtId="166" showAll="0"/>
    <pivotField dataField="1" numFmtId="166" showAll="0"/>
    <pivotField showAll="0"/>
  </pivotFields>
  <rowFields count="1">
    <field x="11"/>
  </rowFields>
  <rowItems count="18">
    <i>
      <x/>
    </i>
    <i>
      <x v="1"/>
    </i>
    <i>
      <x v="2"/>
    </i>
    <i>
      <x v="3"/>
    </i>
    <i>
      <x v="4"/>
    </i>
    <i>
      <x v="5"/>
    </i>
    <i>
      <x v="6"/>
    </i>
    <i>
      <x v="7"/>
    </i>
    <i>
      <x v="8"/>
    </i>
    <i>
      <x v="9"/>
    </i>
    <i>
      <x v="10"/>
    </i>
    <i>
      <x v="11"/>
    </i>
    <i>
      <x v="12"/>
    </i>
    <i>
      <x v="13"/>
    </i>
    <i>
      <x v="14"/>
    </i>
    <i>
      <x v="15"/>
    </i>
    <i>
      <x v="16"/>
    </i>
    <i t="grand">
      <x/>
    </i>
  </rowItems>
  <colItems count="1">
    <i/>
  </colItems>
  <dataFields count="1">
    <dataField name="Suma de Suma recursos Derechos de Matrícula" fld="14" baseField="11" baseItem="6"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B595F8A-815D-46B5-90B1-37DE79532566}" name="BD_PIC_2024" displayName="BD_PIC_2024" ref="B8:Q201" totalsRowCount="1" headerRowDxfId="79" dataDxfId="77" totalsRowDxfId="75" headerRowBorderDxfId="78" tableBorderDxfId="76" totalsRowBorderDxfId="74">
  <autoFilter ref="B8:Q200" xr:uid="{DBDBCDF5-AC0A-4FBB-B2E3-0A8A5A0C0336}"/>
  <tableColumns count="16">
    <tableColumn id="1" xr3:uid="{1EB8E1DD-B087-4C43-92B9-2F813B8C1FA6}" name="Número_x000a_(Secuencia en número)" dataDxfId="73" totalsRowDxfId="72"/>
    <tableColumn id="40" xr3:uid="{8E90DD9D-F629-4659-BD6D-3AD04218BCC9}" name="Código SNIES del Programa (Si Aplica)" dataDxfId="71" totalsRowDxfId="70"/>
    <tableColumn id="3" xr3:uid="{37F04835-55D8-4FA6-AF1C-AEA1623B84C9}" name="Nombre del Programa Académico" dataDxfId="69" totalsRowDxfId="68"/>
    <tableColumn id="4" xr3:uid="{C729D004-5122-4630-8881-7EF5F50A08A1}" name="Nivel de Formación" dataDxfId="67" totalsRowDxfId="66"/>
    <tableColumn id="35" xr3:uid="{FACCF8B7-BD61-4143-B29B-129458F285EB}" name="Área del Conocimiento" dataDxfId="65" totalsRowDxfId="64"/>
    <tableColumn id="10" xr3:uid="{C356F347-73D2-4605-8A05-98CE897D4D59}" name="Meta rezagada 2023-2 (Únicamente Ampliación de Cobertura con Recursos 2023-2)" totalsRowLabel="895" dataDxfId="63" totalsRowDxfId="62"/>
    <tableColumn id="5" xr3:uid="{5FF1AE86-CC6F-463E-A989-B10E47D621C1}" name="Número de Nuevos Estudiantes en Pregrado para el Primer Curso 2024-1  (Únicamente Ampliación de Cobertura con Recursos 2023-2)" dataDxfId="61" totalsRowDxfId="60"/>
    <tableColumn id="9" xr3:uid="{207E177E-7FE8-4CE9-8761-DA3219B78120}" name="Número de Nuevos Estudiantes en Pregrado Primer Curso 2024-1_x000a_(Únicamente Ampliación de Cobertura con Recursos 2024) " dataDxfId="59" totalsRowDxfId="58"/>
    <tableColumn id="8" xr3:uid="{DC06B7FF-6EA2-4D47-957C-8FC691F0468A}" name="Número de Nuevos Estudiantes en Pregrado Primer Curso 2024-2_x000a_(Únicamente Ampliación de Cobertura con Recursos 2024)" totalsRowFunction="sum" dataDxfId="57" totalsRowDxfId="56"/>
    <tableColumn id="2" xr3:uid="{670663B0-8793-4511-BEF2-49F4DBDC124B}" name="Modalidad_x000a_(En la que se atenderán los nuevos estudiantes)" dataDxfId="55" totalsRowDxfId="54"/>
    <tableColumn id="6" xr3:uid="{65F3606D-D3CD-43FF-9679-7AF24E65724D}" name="Departamento _x000a_(En el cual se ubica la Sede que atenderá los nuevos estudiantes)" dataDxfId="53" totalsRowDxfId="52"/>
    <tableColumn id="7" xr3:uid="{7DFE3916-0ACE-4AFD-9D45-54355548E1A5}" name="Municipio_x000a_(En el cual se ubica la Sede que atenderá los nuevos estudiantes)" dataDxfId="51" totalsRowDxfId="50"/>
    <tableColumn id="18" xr3:uid="{4E0AF51E-2947-4DE8-9DA0-3B9453B7C9BE}" name="Derechos de Matrícula 2024 - 1_x000a_(Política de Gratuidad)" dataDxfId="49" totalsRowDxfId="48" dataCellStyle="Millares">
      <calculatedColumnFormula>BD_PIC_2024[[#This Row],[Número de Nuevos Estudiantes en Pregrado Primer Curso 2024-1
(Únicamente Ampliación de Cobertura con Recursos 2024) ]]*'información desagregada'!$B$31</calculatedColumnFormula>
    </tableColumn>
    <tableColumn id="23" xr3:uid="{8EDB04E5-9FB5-474F-9343-8FE9A734B593}" name="Derechos de Matrícula 2024 - 2_x000a_(Política de Gratuidad)" dataDxfId="47" totalsRowDxfId="46" dataCellStyle="Millares">
      <calculatedColumnFormula>BD_PIC_2024[[#This Row],[Número de Nuevos Estudiantes en Pregrado Primer Curso 2024-2
(Únicamente Ampliación de Cobertura con Recursos 2024)]]*'información desagregada'!$B$31</calculatedColumnFormula>
    </tableColumn>
    <tableColumn id="25" xr3:uid="{32B04724-BC2B-4601-8EDB-4A9B575D03E6}" name="Suma recursos Derechos de Matrícula_x000a_(Política de Gratuidad)" totalsRowFunction="sum" dataDxfId="45" totalsRowDxfId="44" dataCellStyle="Millares">
      <calculatedColumnFormula>BD_PIC_2024[[#This Row],[Derechos de Matrícula 2024 - 1
(Política de Gratuidad)]]+BD_PIC_2024[[#This Row],[Derechos de Matrícula 2024 - 2
(Política de Gratuidad)]]</calculatedColumnFormula>
    </tableColumn>
    <tableColumn id="26" xr3:uid="{280DDDFC-7C85-4F8F-8DDE-3A308E443A61}" name="OBSERVACIONES Y ASPECTOS RELEVANTES DE LA ESTRATEGIA" dataDxfId="43" totalsRowDxfId="42"/>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A6EF558-D460-4529-9798-07497E3D6F61}" name="BD_Proyectos2024" displayName="BD_Proyectos2024" ref="B8:S25" totalsRowCount="1" headerRowDxfId="41" dataDxfId="39" totalsRowDxfId="37" headerRowBorderDxfId="40" tableBorderDxfId="38">
  <autoFilter ref="B8:S24" xr:uid="{DBDBCDF5-AC0A-4FBB-B2E3-0A8A5A0C0336}"/>
  <tableColumns count="18">
    <tableColumn id="1" xr3:uid="{221DDBF5-1736-4378-8FD0-20B354DB7D27}" name="Número_x000a_del proyecto_x000a_(Secuencia en número)" totalsRowLabel="Total General" dataDxfId="36" totalsRowDxfId="35"/>
    <tableColumn id="4" xr3:uid="{B3048CC0-065B-4133-B1C6-061F7FF7EAE0}" name="Nombre del Proyecto" dataDxfId="34" totalsRowDxfId="33"/>
    <tableColumn id="5" xr3:uid="{58B9BDBD-9D7A-400C-B313-FB9B454CED34}" name="Alcance o Resultado Esperado del Proyecto" dataDxfId="32" totalsRowDxfId="31"/>
    <tableColumn id="2" xr3:uid="{57B7565B-FA88-4FAA-BE88-2DB7F5DB518C}" name="Línea Estratégica_x000a_(Líneas establecidas)" dataDxfId="30" totalsRowDxfId="29"/>
    <tableColumn id="6" xr3:uid="{88009B6B-DE92-451B-9381-5B434E6A3C2C}" name="Indicar el objetivo, eje estratégico, pilar o similar del PDI, PEI o política institucional vigentes que atiende el proyecto" dataDxfId="28" totalsRowDxfId="27"/>
    <tableColumn id="9" xr3:uid="{0A291860-7293-4EDD-9EA6-728FA1922E90}" name="Indique si el proyecto es para llevar oferta a un nuevo lugar de desarrollo" dataDxfId="26" totalsRowDxfId="25"/>
    <tableColumn id="10" xr3:uid="{3C084085-0D82-4597-9501-9E63617AFC0E}" name="Departamento _x000a_(En el cual se ejecutará el Proyecto)" dataDxfId="24" totalsRowDxfId="23"/>
    <tableColumn id="11" xr3:uid="{828AB632-F341-4FD2-9606-F8FE348A6A45}" name="Municipio _x000a_(En el cual se ejecutará el Proyecto)" dataDxfId="22" totalsRowDxfId="21"/>
    <tableColumn id="13" xr3:uid="{DFAB478E-07BD-453F-9CEF-EE0E4FD5496A}" name="Fecha Inicio del Proyecto_x000a_(DD/MM/AAAA)" dataDxfId="20" totalsRowDxfId="19"/>
    <tableColumn id="14" xr3:uid="{1D9909D1-A588-4FEF-AF63-8EEB9C03BCA0}" name="Fecha de Finalización del Proyecto (DD/MM/AAAA)" dataDxfId="18" totalsRowDxfId="17"/>
    <tableColumn id="18" xr3:uid="{33ABE392-7BE2-4568-A620-851B9D178010}" name="Recursos Aumento Base Presupuestal 2024_x000a_(Recursos asignados para la Vigencia 2024)" totalsRowFunction="sum" dataDxfId="16" totalsRowDxfId="15"/>
    <tableColumn id="7" xr3:uid="{0A018AF2-B53B-486D-A813-D2755A9FD15A}" name="Recursos Indexación Aumento Base Presupuestal 2023-2_x000a_(Indexación Recursos asignados para la Vigencia 2023-2)" totalsRowFunction="sum" dataDxfId="14" totalsRowDxfId="13"/>
    <tableColumn id="3" xr3:uid="{AEEFBD4A-E33A-4017-B838-B6B9588DEF2B}" name="Derechos de Matrícula 2024-1 y/o 2024-2_x000a_(Política de Gratuidad)" totalsRowFunction="sum" dataDxfId="12" totalsRowDxfId="11"/>
    <tableColumn id="28" xr3:uid="{78245512-24A5-4D61-8650-7714CB7B03FA}" name="Recursos propios de la Institución" totalsRowFunction="sum" dataDxfId="10" totalsRowDxfId="9"/>
    <tableColumn id="24" xr3:uid="{FB24EA17-ECD6-4113-B446-CDB3643DC7DA}" name="Otras fuentes_x000a_(Identificar cuáles son y describirlo en el campo de &quot;observaciones y aspectos relevantes&quot;)" totalsRowFunction="sum" dataDxfId="8" totalsRowDxfId="7"/>
    <tableColumn id="25" xr3:uid="{72296BA7-E8B1-4B0B-BFDD-9F6E29685C85}" name="Suma de las fuentes de financiación que componen el proyecto" totalsRowFunction="sum" dataDxfId="6" totalsRowDxfId="5">
      <calculatedColumnFormula>SUM(L9:P9)</calculatedColumnFormula>
    </tableColumn>
    <tableColumn id="8" xr3:uid="{8CDC1B79-14C7-4013-8385-4217EB07ECC9}" name="Riesgos del Proyecto" dataDxfId="4" totalsRowDxfId="3"/>
    <tableColumn id="26" xr3:uid="{25ACDCF5-871D-43ED-B49E-C648EB6B9E7D}" name="OBSERVACIONES Y ASPECTOS RELEVANTES DEL PROYECTO" dataDxfId="2" totalsRowDxfId="1"/>
  </tableColumns>
  <tableStyleInfo name="TableStyleLight13"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0E40D-74D8-47F3-A976-7F7E3059663A}">
  <dimension ref="B1:H40"/>
  <sheetViews>
    <sheetView topLeftCell="C31" zoomScale="120" zoomScaleNormal="120" workbookViewId="0">
      <selection activeCell="D34" sqref="D34"/>
    </sheetView>
  </sheetViews>
  <sheetFormatPr baseColWidth="10" defaultColWidth="11.42578125" defaultRowHeight="12.75"/>
  <cols>
    <col min="1" max="1" width="1.5703125" style="4" customWidth="1"/>
    <col min="2" max="2" width="10" style="4" customWidth="1"/>
    <col min="3" max="3" width="41.5703125" style="4" customWidth="1"/>
    <col min="4" max="4" width="109.5703125" style="4" customWidth="1"/>
    <col min="5" max="16384" width="11.42578125" style="4"/>
  </cols>
  <sheetData>
    <row r="1" spans="2:8" ht="13.5" thickBot="1"/>
    <row r="2" spans="2:8" s="2" customFormat="1" ht="35.1" customHeight="1" thickBot="1">
      <c r="B2" s="126" t="s">
        <v>0</v>
      </c>
      <c r="C2" s="127"/>
      <c r="D2" s="128"/>
      <c r="E2" s="1"/>
      <c r="F2" s="1"/>
      <c r="G2" s="1"/>
      <c r="H2" s="1"/>
    </row>
    <row r="3" spans="2:8" s="3" customFormat="1" ht="14.25">
      <c r="B3" s="5"/>
    </row>
    <row r="4" spans="2:8">
      <c r="B4" s="6" t="s">
        <v>1</v>
      </c>
      <c r="C4" s="6" t="s">
        <v>2</v>
      </c>
      <c r="D4" s="6" t="s">
        <v>3</v>
      </c>
    </row>
    <row r="5" spans="2:8" ht="45" customHeight="1">
      <c r="B5" s="15"/>
      <c r="C5" s="16" t="s">
        <v>4</v>
      </c>
      <c r="D5" s="46" t="s">
        <v>5</v>
      </c>
    </row>
    <row r="6" spans="2:8" ht="45" customHeight="1">
      <c r="B6" s="15"/>
      <c r="C6" s="16" t="s">
        <v>6</v>
      </c>
      <c r="D6" s="46" t="s">
        <v>7</v>
      </c>
    </row>
    <row r="7" spans="2:8" ht="45.6" customHeight="1">
      <c r="B7" s="15"/>
      <c r="C7" s="16" t="s">
        <v>8</v>
      </c>
      <c r="D7" s="46" t="s">
        <v>9</v>
      </c>
    </row>
    <row r="8" spans="2:8" ht="45.6" customHeight="1">
      <c r="B8" s="15"/>
      <c r="C8" s="16" t="s">
        <v>10</v>
      </c>
      <c r="D8" s="46" t="s">
        <v>11</v>
      </c>
    </row>
    <row r="9" spans="2:8" ht="45" customHeight="1">
      <c r="B9" s="17"/>
      <c r="C9" s="16" t="s">
        <v>12</v>
      </c>
      <c r="D9" s="46" t="s">
        <v>13</v>
      </c>
    </row>
    <row r="10" spans="2:8" ht="54.95" customHeight="1">
      <c r="B10" s="15"/>
      <c r="C10" s="16" t="s">
        <v>14</v>
      </c>
      <c r="D10" s="46" t="s">
        <v>15</v>
      </c>
    </row>
    <row r="11" spans="2:8" ht="48" customHeight="1">
      <c r="B11" s="15"/>
      <c r="C11" s="16" t="s">
        <v>16</v>
      </c>
      <c r="D11" s="46" t="s">
        <v>17</v>
      </c>
    </row>
    <row r="12" spans="2:8" ht="167.25" customHeight="1">
      <c r="B12" s="15"/>
      <c r="C12" s="16" t="s">
        <v>18</v>
      </c>
      <c r="D12" s="46" t="s">
        <v>19</v>
      </c>
    </row>
    <row r="13" spans="2:8" ht="120.75" customHeight="1">
      <c r="B13" s="15"/>
      <c r="C13" s="16" t="s">
        <v>20</v>
      </c>
      <c r="D13" s="46" t="s">
        <v>21</v>
      </c>
    </row>
    <row r="14" spans="2:8" ht="165.75" customHeight="1">
      <c r="B14" s="15"/>
      <c r="C14" s="16" t="s">
        <v>22</v>
      </c>
      <c r="D14" s="46" t="s">
        <v>23</v>
      </c>
    </row>
    <row r="15" spans="2:8" ht="172.5" customHeight="1">
      <c r="B15" s="15"/>
      <c r="C15" s="16" t="s">
        <v>24</v>
      </c>
      <c r="D15" s="46" t="s">
        <v>25</v>
      </c>
    </row>
    <row r="16" spans="2:8" ht="45" customHeight="1">
      <c r="B16" s="15"/>
      <c r="C16" s="26" t="s">
        <v>26</v>
      </c>
      <c r="D16" s="46" t="s">
        <v>27</v>
      </c>
    </row>
    <row r="17" spans="2:4" ht="72" customHeight="1">
      <c r="B17" s="15"/>
      <c r="C17" s="26" t="s">
        <v>28</v>
      </c>
      <c r="D17" s="46" t="s">
        <v>29</v>
      </c>
    </row>
    <row r="18" spans="2:4" ht="81" customHeight="1">
      <c r="B18" s="15"/>
      <c r="C18" s="26" t="s">
        <v>30</v>
      </c>
      <c r="D18" s="46" t="s">
        <v>31</v>
      </c>
    </row>
    <row r="19" spans="2:4" ht="50.1" customHeight="1">
      <c r="B19" s="15"/>
      <c r="C19" s="32" t="s">
        <v>32</v>
      </c>
      <c r="D19" s="46" t="s">
        <v>33</v>
      </c>
    </row>
    <row r="20" spans="2:4" ht="50.1" customHeight="1">
      <c r="B20" s="15"/>
      <c r="C20" s="32" t="s">
        <v>34</v>
      </c>
      <c r="D20" s="46" t="s">
        <v>35</v>
      </c>
    </row>
    <row r="21" spans="2:4" ht="77.25" customHeight="1">
      <c r="B21" s="15"/>
      <c r="C21" s="33" t="s">
        <v>36</v>
      </c>
      <c r="D21" s="46" t="s">
        <v>37</v>
      </c>
    </row>
    <row r="22" spans="2:4" ht="50.1" customHeight="1">
      <c r="B22" s="15"/>
      <c r="C22" s="26" t="s">
        <v>38</v>
      </c>
      <c r="D22" s="46" t="s">
        <v>39</v>
      </c>
    </row>
    <row r="23" spans="2:4" ht="66.75" customHeight="1">
      <c r="B23" s="15"/>
      <c r="C23" s="16" t="s">
        <v>40</v>
      </c>
      <c r="D23" s="46" t="s">
        <v>41</v>
      </c>
    </row>
    <row r="24" spans="2:4" ht="50.1" customHeight="1">
      <c r="B24" s="15"/>
      <c r="C24" s="16" t="s">
        <v>42</v>
      </c>
      <c r="D24" s="46" t="s">
        <v>43</v>
      </c>
    </row>
    <row r="25" spans="2:4" ht="50.1" customHeight="1">
      <c r="B25" s="15"/>
      <c r="C25" s="34" t="s">
        <v>44</v>
      </c>
      <c r="D25" s="46" t="s">
        <v>45</v>
      </c>
    </row>
    <row r="26" spans="2:4" ht="50.1" customHeight="1">
      <c r="B26" s="15"/>
      <c r="C26" s="16" t="s">
        <v>46</v>
      </c>
      <c r="D26" s="46" t="s">
        <v>47</v>
      </c>
    </row>
    <row r="27" spans="2:4" ht="48.95" customHeight="1">
      <c r="B27" s="15"/>
      <c r="C27" s="34" t="s">
        <v>48</v>
      </c>
      <c r="D27" s="47" t="s">
        <v>49</v>
      </c>
    </row>
    <row r="28" spans="2:4" ht="48.95" customHeight="1">
      <c r="B28" s="15"/>
      <c r="C28" s="16" t="s">
        <v>50</v>
      </c>
      <c r="D28" s="46" t="s">
        <v>51</v>
      </c>
    </row>
    <row r="29" spans="2:4" ht="48.95" customHeight="1">
      <c r="B29" s="15"/>
      <c r="C29" s="16" t="s">
        <v>52</v>
      </c>
      <c r="D29" s="46" t="s">
        <v>53</v>
      </c>
    </row>
    <row r="30" spans="2:4" ht="50.1" customHeight="1">
      <c r="B30" s="15"/>
      <c r="C30" s="16" t="s">
        <v>54</v>
      </c>
      <c r="D30" s="46" t="s">
        <v>55</v>
      </c>
    </row>
    <row r="31" spans="2:4" ht="50.1" customHeight="1">
      <c r="B31" s="15"/>
      <c r="C31" s="16" t="s">
        <v>56</v>
      </c>
      <c r="D31" s="46" t="s">
        <v>57</v>
      </c>
    </row>
    <row r="32" spans="2:4" ht="50.1" customHeight="1">
      <c r="B32" s="15"/>
      <c r="C32" s="16" t="s">
        <v>58</v>
      </c>
      <c r="D32" s="46" t="s">
        <v>59</v>
      </c>
    </row>
    <row r="33" spans="2:4" ht="50.1" customHeight="1">
      <c r="B33" s="15"/>
      <c r="C33" s="32" t="s">
        <v>60</v>
      </c>
      <c r="D33" s="46" t="s">
        <v>61</v>
      </c>
    </row>
    <row r="34" spans="2:4" ht="71.25" customHeight="1">
      <c r="B34" s="15"/>
      <c r="C34" s="32" t="s">
        <v>62</v>
      </c>
      <c r="D34" s="46" t="s">
        <v>63</v>
      </c>
    </row>
    <row r="35" spans="2:4" ht="62.25" customHeight="1">
      <c r="B35" s="15"/>
      <c r="C35" s="32" t="s">
        <v>64</v>
      </c>
      <c r="D35" s="46" t="s">
        <v>65</v>
      </c>
    </row>
    <row r="36" spans="2:4" ht="50.1" customHeight="1">
      <c r="B36" s="15"/>
      <c r="C36" s="32" t="s">
        <v>66</v>
      </c>
      <c r="D36" s="46" t="s">
        <v>67</v>
      </c>
    </row>
    <row r="37" spans="2:4" ht="50.1" customHeight="1">
      <c r="B37" s="15"/>
      <c r="C37" s="26" t="s">
        <v>68</v>
      </c>
      <c r="D37" s="46" t="s">
        <v>69</v>
      </c>
    </row>
    <row r="38" spans="2:4" ht="67.5" customHeight="1">
      <c r="B38" s="15"/>
      <c r="C38" s="33" t="s">
        <v>36</v>
      </c>
      <c r="D38" s="46" t="s">
        <v>70</v>
      </c>
    </row>
    <row r="39" spans="2:4" ht="50.1" customHeight="1">
      <c r="B39" s="15"/>
      <c r="C39" s="26" t="s">
        <v>71</v>
      </c>
      <c r="D39" s="46" t="s">
        <v>72</v>
      </c>
    </row>
    <row r="40" spans="2:4" ht="50.1" customHeight="1">
      <c r="B40" s="15"/>
      <c r="C40" s="26" t="s">
        <v>73</v>
      </c>
      <c r="D40" s="46" t="s">
        <v>39</v>
      </c>
    </row>
  </sheetData>
  <mergeCells count="1">
    <mergeCell ref="B2:D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CC29A-304B-4E9B-9300-278F7AAF4B1C}">
  <sheetPr>
    <tabColor theme="5" tint="0.79998168889431442"/>
  </sheetPr>
  <dimension ref="B1:Q345"/>
  <sheetViews>
    <sheetView tabSelected="1" topLeftCell="D197" zoomScale="90" zoomScaleNormal="90" workbookViewId="0">
      <selection activeCell="J209" sqref="J209"/>
    </sheetView>
  </sheetViews>
  <sheetFormatPr baseColWidth="10" defaultColWidth="11.42578125" defaultRowHeight="17.45" customHeight="1"/>
  <cols>
    <col min="1" max="1" width="1.28515625" style="115" customWidth="1"/>
    <col min="2" max="2" width="10.140625" style="113" customWidth="1"/>
    <col min="3" max="3" width="13.28515625" style="113" customWidth="1"/>
    <col min="4" max="5" width="20.5703125" style="113" customWidth="1"/>
    <col min="6" max="6" width="36.140625" style="113" customWidth="1"/>
    <col min="7" max="13" width="20.5703125" style="115" customWidth="1"/>
    <col min="14" max="15" width="18.7109375" style="116" customWidth="1"/>
    <col min="16" max="16" width="26.85546875" style="116" customWidth="1"/>
    <col min="17" max="17" width="25.5703125" style="113" customWidth="1"/>
    <col min="18" max="16384" width="11.42578125" style="115"/>
  </cols>
  <sheetData>
    <row r="1" spans="2:17" s="71" customFormat="1" ht="5.0999999999999996" customHeight="1" thickBot="1">
      <c r="B1" s="78"/>
      <c r="C1" s="78"/>
      <c r="D1" s="78"/>
      <c r="E1" s="78"/>
      <c r="F1" s="78"/>
      <c r="N1" s="91"/>
      <c r="O1" s="91"/>
      <c r="P1" s="91"/>
      <c r="Q1" s="78"/>
    </row>
    <row r="2" spans="2:17" s="71" customFormat="1" ht="39.950000000000003" customHeight="1" thickBot="1">
      <c r="B2" s="130" t="s">
        <v>74</v>
      </c>
      <c r="C2" s="131"/>
      <c r="D2" s="131"/>
      <c r="E2" s="131"/>
      <c r="F2" s="131"/>
      <c r="G2" s="131"/>
      <c r="H2" s="131"/>
      <c r="I2" s="131"/>
      <c r="J2" s="131"/>
      <c r="K2" s="131"/>
      <c r="L2" s="131"/>
      <c r="M2" s="131"/>
      <c r="N2" s="131"/>
      <c r="O2" s="131"/>
      <c r="P2" s="131"/>
      <c r="Q2" s="92"/>
    </row>
    <row r="3" spans="2:17" s="71" customFormat="1" ht="15" customHeight="1">
      <c r="B3" s="78"/>
      <c r="C3" s="78"/>
      <c r="D3" s="78"/>
      <c r="E3" s="78"/>
      <c r="F3" s="78"/>
      <c r="N3" s="91"/>
      <c r="O3" s="91"/>
      <c r="P3" s="91"/>
      <c r="Q3" s="78"/>
    </row>
    <row r="4" spans="2:17" s="71" customFormat="1" ht="24.95" customHeight="1">
      <c r="B4" s="78"/>
      <c r="C4" s="79" t="s">
        <v>75</v>
      </c>
      <c r="D4" s="80">
        <v>1201</v>
      </c>
      <c r="E4" s="81"/>
      <c r="F4" s="82"/>
      <c r="G4" s="72"/>
      <c r="H4" s="19" t="s">
        <v>76</v>
      </c>
      <c r="I4" s="134" t="s">
        <v>77</v>
      </c>
      <c r="J4" s="135"/>
      <c r="K4" s="136"/>
      <c r="N4" s="91"/>
      <c r="O4" s="91"/>
      <c r="P4" s="91"/>
      <c r="Q4" s="78"/>
    </row>
    <row r="5" spans="2:17" s="71" customFormat="1" ht="30" customHeight="1">
      <c r="B5" s="83"/>
      <c r="C5" s="83"/>
      <c r="D5" s="83"/>
      <c r="E5" s="83"/>
      <c r="F5" s="83"/>
      <c r="G5" s="7"/>
      <c r="H5" s="7"/>
      <c r="I5" s="7"/>
      <c r="J5" s="7"/>
      <c r="K5" s="7"/>
      <c r="L5" s="7"/>
      <c r="M5" s="7"/>
      <c r="N5" s="93"/>
      <c r="O5" s="93"/>
      <c r="P5" s="91"/>
      <c r="Q5" s="78"/>
    </row>
    <row r="6" spans="2:17" s="71" customFormat="1" ht="36.950000000000003" customHeight="1">
      <c r="B6" s="132"/>
      <c r="C6" s="132"/>
      <c r="D6" s="132"/>
      <c r="E6" s="132"/>
      <c r="F6" s="132"/>
      <c r="G6" s="132"/>
      <c r="H6" s="132"/>
      <c r="I6" s="132"/>
      <c r="J6" s="132"/>
      <c r="K6" s="132"/>
      <c r="L6" s="132"/>
      <c r="M6" s="132"/>
      <c r="N6" s="132"/>
      <c r="O6" s="93"/>
      <c r="P6" s="91"/>
      <c r="Q6" s="78"/>
    </row>
    <row r="7" spans="2:17" s="71" customFormat="1" ht="36.950000000000003" customHeight="1">
      <c r="B7" s="133" t="s">
        <v>78</v>
      </c>
      <c r="C7" s="133"/>
      <c r="D7" s="133"/>
      <c r="E7" s="133"/>
      <c r="F7" s="133"/>
      <c r="G7" s="133"/>
      <c r="H7" s="133"/>
      <c r="I7" s="133"/>
      <c r="J7" s="133"/>
      <c r="K7" s="133"/>
      <c r="L7" s="133"/>
      <c r="M7" s="133"/>
      <c r="N7" s="133"/>
      <c r="O7" s="133"/>
      <c r="P7" s="133"/>
      <c r="Q7" s="133"/>
    </row>
    <row r="8" spans="2:17" s="8" customFormat="1" ht="82.5" customHeight="1">
      <c r="B8" s="84" t="s">
        <v>79</v>
      </c>
      <c r="C8" s="85" t="s">
        <v>80</v>
      </c>
      <c r="D8" s="85" t="s">
        <v>12</v>
      </c>
      <c r="E8" s="85" t="s">
        <v>14</v>
      </c>
      <c r="F8" s="85" t="s">
        <v>16</v>
      </c>
      <c r="G8" s="18" t="s">
        <v>81</v>
      </c>
      <c r="H8" s="18" t="s">
        <v>82</v>
      </c>
      <c r="I8" s="18" t="s">
        <v>83</v>
      </c>
      <c r="J8" s="18" t="s">
        <v>84</v>
      </c>
      <c r="K8" s="18" t="s">
        <v>85</v>
      </c>
      <c r="L8" s="18" t="s">
        <v>86</v>
      </c>
      <c r="M8" s="18" t="s">
        <v>87</v>
      </c>
      <c r="N8" s="94" t="s">
        <v>88</v>
      </c>
      <c r="O8" s="94" t="s">
        <v>89</v>
      </c>
      <c r="P8" s="94" t="s">
        <v>90</v>
      </c>
      <c r="Q8" s="85" t="s">
        <v>38</v>
      </c>
    </row>
    <row r="9" spans="2:17" s="73" customFormat="1" ht="26.25" customHeight="1">
      <c r="B9" s="10">
        <v>1</v>
      </c>
      <c r="C9" s="75">
        <v>400</v>
      </c>
      <c r="D9" s="87" t="s">
        <v>91</v>
      </c>
      <c r="E9" s="87" t="s">
        <v>92</v>
      </c>
      <c r="F9" s="87" t="s">
        <v>93</v>
      </c>
      <c r="G9" s="75">
        <v>0</v>
      </c>
      <c r="H9" s="75">
        <v>0</v>
      </c>
      <c r="I9" s="75">
        <v>-15</v>
      </c>
      <c r="J9" s="75">
        <v>0</v>
      </c>
      <c r="K9" s="75" t="s">
        <v>94</v>
      </c>
      <c r="L9" s="75" t="s">
        <v>95</v>
      </c>
      <c r="M9" s="75" t="s">
        <v>96</v>
      </c>
      <c r="N9" s="95">
        <f>BD_PIC_2024[[#This Row],[Número de Nuevos Estudiantes en Pregrado Primer Curso 2024-1
(Únicamente Ampliación de Cobertura con Recursos 2024) ]]*'información desagregada'!$B$31</f>
        <v>-6296400</v>
      </c>
      <c r="O9" s="96">
        <v>0</v>
      </c>
      <c r="P9" s="95">
        <f>BD_PIC_2024[[#This Row],[Derechos de Matrícula 2024 - 1
(Política de Gratuidad)]]+BD_PIC_2024[[#This Row],[Derechos de Matrícula 2024 - 2
(Política de Gratuidad)]]</f>
        <v>-6296400</v>
      </c>
      <c r="Q9" s="97" t="s">
        <v>97</v>
      </c>
    </row>
    <row r="10" spans="2:17" s="73" customFormat="1" ht="26.25" customHeight="1">
      <c r="B10" s="10">
        <v>2</v>
      </c>
      <c r="C10" s="75">
        <v>401</v>
      </c>
      <c r="D10" s="87" t="s">
        <v>98</v>
      </c>
      <c r="E10" s="87" t="s">
        <v>92</v>
      </c>
      <c r="F10" s="87" t="s">
        <v>99</v>
      </c>
      <c r="G10" s="75">
        <v>0</v>
      </c>
      <c r="H10" s="75">
        <v>0</v>
      </c>
      <c r="I10" s="75">
        <v>10</v>
      </c>
      <c r="J10" s="75">
        <v>3</v>
      </c>
      <c r="K10" s="75" t="s">
        <v>94</v>
      </c>
      <c r="L10" s="75" t="s">
        <v>95</v>
      </c>
      <c r="M10" s="75" t="s">
        <v>96</v>
      </c>
      <c r="N10" s="95">
        <f>BD_PIC_2024[[#This Row],[Número de Nuevos Estudiantes en Pregrado Primer Curso 2024-1
(Únicamente Ampliación de Cobertura con Recursos 2024) ]]*'información desagregada'!$B$31</f>
        <v>4197600</v>
      </c>
      <c r="O10" s="95">
        <f>BD_PIC_2024[[#This Row],[Número de Nuevos Estudiantes en Pregrado Primer Curso 2024-2
(Únicamente Ampliación de Cobertura con Recursos 2024)]]*'información desagregada'!$B$31</f>
        <v>1259280</v>
      </c>
      <c r="P10" s="95">
        <f>BD_PIC_2024[[#This Row],[Derechos de Matrícula 2024 - 1
(Política de Gratuidad)]]+BD_PIC_2024[[#This Row],[Derechos de Matrícula 2024 - 2
(Política de Gratuidad)]]</f>
        <v>5456880</v>
      </c>
      <c r="Q10" s="97" t="s">
        <v>97</v>
      </c>
    </row>
    <row r="11" spans="2:17" s="73" customFormat="1" ht="26.25" customHeight="1">
      <c r="B11" s="10">
        <v>3</v>
      </c>
      <c r="C11" s="75">
        <v>403</v>
      </c>
      <c r="D11" s="87" t="s">
        <v>100</v>
      </c>
      <c r="E11" s="87" t="s">
        <v>101</v>
      </c>
      <c r="F11" s="87" t="s">
        <v>102</v>
      </c>
      <c r="G11" s="75">
        <v>0</v>
      </c>
      <c r="H11" s="75">
        <v>0</v>
      </c>
      <c r="I11" s="75">
        <v>0</v>
      </c>
      <c r="J11" s="75">
        <v>4</v>
      </c>
      <c r="K11" s="75" t="s">
        <v>94</v>
      </c>
      <c r="L11" s="75" t="s">
        <v>95</v>
      </c>
      <c r="M11" s="75" t="s">
        <v>96</v>
      </c>
      <c r="N11" s="96">
        <v>0</v>
      </c>
      <c r="O11" s="95">
        <f>BD_PIC_2024[[#This Row],[Número de Nuevos Estudiantes en Pregrado Primer Curso 2024-2
(Únicamente Ampliación de Cobertura con Recursos 2024)]]*'información desagregada'!$B$31</f>
        <v>1679040</v>
      </c>
      <c r="P11" s="95">
        <f>BD_PIC_2024[[#This Row],[Derechos de Matrícula 2024 - 1
(Política de Gratuidad)]]+BD_PIC_2024[[#This Row],[Derechos de Matrícula 2024 - 2
(Política de Gratuidad)]]</f>
        <v>1679040</v>
      </c>
      <c r="Q11" s="97" t="s">
        <v>97</v>
      </c>
    </row>
    <row r="12" spans="2:17" s="73" customFormat="1" ht="26.25" customHeight="1">
      <c r="B12" s="10">
        <v>4</v>
      </c>
      <c r="C12" s="75">
        <v>404</v>
      </c>
      <c r="D12" s="87" t="s">
        <v>103</v>
      </c>
      <c r="E12" s="87" t="s">
        <v>101</v>
      </c>
      <c r="F12" s="87" t="s">
        <v>102</v>
      </c>
      <c r="G12" s="75">
        <v>0</v>
      </c>
      <c r="H12" s="75">
        <v>0</v>
      </c>
      <c r="I12" s="75">
        <v>14</v>
      </c>
      <c r="J12" s="75">
        <v>8</v>
      </c>
      <c r="K12" s="75" t="s">
        <v>94</v>
      </c>
      <c r="L12" s="75" t="s">
        <v>95</v>
      </c>
      <c r="M12" s="75" t="s">
        <v>96</v>
      </c>
      <c r="N12" s="95">
        <f>BD_PIC_2024[[#This Row],[Número de Nuevos Estudiantes en Pregrado Primer Curso 2024-1
(Únicamente Ampliación de Cobertura con Recursos 2024) ]]*'información desagregada'!$B$31</f>
        <v>5876640</v>
      </c>
      <c r="O12" s="95">
        <f>BD_PIC_2024[[#This Row],[Número de Nuevos Estudiantes en Pregrado Primer Curso 2024-2
(Únicamente Ampliación de Cobertura con Recursos 2024)]]*'información desagregada'!$B$31</f>
        <v>3358080</v>
      </c>
      <c r="P12" s="95">
        <f>BD_PIC_2024[[#This Row],[Derechos de Matrícula 2024 - 1
(Política de Gratuidad)]]+BD_PIC_2024[[#This Row],[Derechos de Matrícula 2024 - 2
(Política de Gratuidad)]]</f>
        <v>9234720</v>
      </c>
      <c r="Q12" s="97" t="s">
        <v>97</v>
      </c>
    </row>
    <row r="13" spans="2:17" s="73" customFormat="1" ht="26.25" customHeight="1">
      <c r="B13" s="10">
        <v>5</v>
      </c>
      <c r="C13" s="75">
        <v>405</v>
      </c>
      <c r="D13" s="87" t="s">
        <v>104</v>
      </c>
      <c r="E13" s="87" t="s">
        <v>101</v>
      </c>
      <c r="F13" s="87" t="s">
        <v>105</v>
      </c>
      <c r="G13" s="75">
        <v>0</v>
      </c>
      <c r="H13" s="75">
        <v>0</v>
      </c>
      <c r="I13" s="75">
        <v>40</v>
      </c>
      <c r="J13" s="75">
        <v>-33</v>
      </c>
      <c r="K13" s="75" t="s">
        <v>94</v>
      </c>
      <c r="L13" s="75" t="s">
        <v>95</v>
      </c>
      <c r="M13" s="75" t="s">
        <v>96</v>
      </c>
      <c r="N13" s="95">
        <f>BD_PIC_2024[[#This Row],[Número de Nuevos Estudiantes en Pregrado Primer Curso 2024-1
(Únicamente Ampliación de Cobertura con Recursos 2024) ]]*'información desagregada'!$B$31</f>
        <v>16790400</v>
      </c>
      <c r="O13" s="95">
        <f>BD_PIC_2024[[#This Row],[Número de Nuevos Estudiantes en Pregrado Primer Curso 2024-2
(Únicamente Ampliación de Cobertura con Recursos 2024)]]*'información desagregada'!$B$31</f>
        <v>-13852080</v>
      </c>
      <c r="P13" s="95">
        <f>BD_PIC_2024[[#This Row],[Derechos de Matrícula 2024 - 1
(Política de Gratuidad)]]+BD_PIC_2024[[#This Row],[Derechos de Matrícula 2024 - 2
(Política de Gratuidad)]]</f>
        <v>2938320</v>
      </c>
      <c r="Q13" s="97" t="s">
        <v>97</v>
      </c>
    </row>
    <row r="14" spans="2:17" s="73" customFormat="1" ht="26.25" customHeight="1">
      <c r="B14" s="10">
        <v>6</v>
      </c>
      <c r="C14" s="75">
        <v>407</v>
      </c>
      <c r="D14" s="87" t="s">
        <v>106</v>
      </c>
      <c r="E14" s="87" t="s">
        <v>101</v>
      </c>
      <c r="F14" s="87" t="s">
        <v>105</v>
      </c>
      <c r="G14" s="75">
        <v>0</v>
      </c>
      <c r="H14" s="75">
        <v>0</v>
      </c>
      <c r="I14" s="75">
        <v>10</v>
      </c>
      <c r="J14" s="75">
        <v>-1</v>
      </c>
      <c r="K14" s="75" t="s">
        <v>94</v>
      </c>
      <c r="L14" s="75" t="s">
        <v>95</v>
      </c>
      <c r="M14" s="75" t="s">
        <v>96</v>
      </c>
      <c r="N14" s="95">
        <f>BD_PIC_2024[[#This Row],[Número de Nuevos Estudiantes en Pregrado Primer Curso 2024-1
(Únicamente Ampliación de Cobertura con Recursos 2024) ]]*'información desagregada'!$B$31</f>
        <v>4197600</v>
      </c>
      <c r="O14" s="95">
        <f>BD_PIC_2024[[#This Row],[Número de Nuevos Estudiantes en Pregrado Primer Curso 2024-2
(Únicamente Ampliación de Cobertura con Recursos 2024)]]*'información desagregada'!$B$31</f>
        <v>-419760</v>
      </c>
      <c r="P14" s="95">
        <f>BD_PIC_2024[[#This Row],[Derechos de Matrícula 2024 - 1
(Política de Gratuidad)]]+BD_PIC_2024[[#This Row],[Derechos de Matrícula 2024 - 2
(Política de Gratuidad)]]</f>
        <v>3777840</v>
      </c>
      <c r="Q14" s="97" t="s">
        <v>97</v>
      </c>
    </row>
    <row r="15" spans="2:17" s="73" customFormat="1" ht="26.25" customHeight="1">
      <c r="B15" s="10">
        <v>7</v>
      </c>
      <c r="C15" s="75">
        <v>412</v>
      </c>
      <c r="D15" s="87" t="s">
        <v>107</v>
      </c>
      <c r="E15" s="87" t="s">
        <v>101</v>
      </c>
      <c r="F15" s="87" t="s">
        <v>108</v>
      </c>
      <c r="G15" s="75">
        <v>0</v>
      </c>
      <c r="H15" s="75">
        <v>0</v>
      </c>
      <c r="I15" s="75">
        <v>3</v>
      </c>
      <c r="J15" s="75">
        <v>0</v>
      </c>
      <c r="K15" s="75" t="s">
        <v>94</v>
      </c>
      <c r="L15" s="75" t="s">
        <v>95</v>
      </c>
      <c r="M15" s="75" t="s">
        <v>109</v>
      </c>
      <c r="N15" s="95">
        <f>BD_PIC_2024[[#This Row],[Número de Nuevos Estudiantes en Pregrado Primer Curso 2024-1
(Únicamente Ampliación de Cobertura con Recursos 2024) ]]*'información desagregada'!$B$31</f>
        <v>1259280</v>
      </c>
      <c r="O15" s="96">
        <v>0</v>
      </c>
      <c r="P15" s="95">
        <f>BD_PIC_2024[[#This Row],[Derechos de Matrícula 2024 - 1
(Política de Gratuidad)]]+BD_PIC_2024[[#This Row],[Derechos de Matrícula 2024 - 2
(Política de Gratuidad)]]</f>
        <v>1259280</v>
      </c>
      <c r="Q15" s="97" t="s">
        <v>97</v>
      </c>
    </row>
    <row r="16" spans="2:17" s="73" customFormat="1" ht="26.25" customHeight="1">
      <c r="B16" s="10">
        <v>8</v>
      </c>
      <c r="C16" s="75">
        <v>412</v>
      </c>
      <c r="D16" s="87" t="s">
        <v>107</v>
      </c>
      <c r="E16" s="87" t="s">
        <v>101</v>
      </c>
      <c r="F16" s="87" t="s">
        <v>108</v>
      </c>
      <c r="G16" s="75">
        <v>0</v>
      </c>
      <c r="H16" s="75">
        <v>0</v>
      </c>
      <c r="I16" s="75">
        <v>8</v>
      </c>
      <c r="J16" s="75">
        <v>-3</v>
      </c>
      <c r="K16" s="75" t="s">
        <v>94</v>
      </c>
      <c r="L16" s="75" t="s">
        <v>95</v>
      </c>
      <c r="M16" s="75" t="s">
        <v>96</v>
      </c>
      <c r="N16" s="95">
        <f>BD_PIC_2024[[#This Row],[Número de Nuevos Estudiantes en Pregrado Primer Curso 2024-1
(Únicamente Ampliación de Cobertura con Recursos 2024) ]]*'información desagregada'!$B$31</f>
        <v>3358080</v>
      </c>
      <c r="O16" s="95">
        <f>BD_PIC_2024[[#This Row],[Número de Nuevos Estudiantes en Pregrado Primer Curso 2024-2
(Únicamente Ampliación de Cobertura con Recursos 2024)]]*'información desagregada'!$B$31</f>
        <v>-1259280</v>
      </c>
      <c r="P16" s="95">
        <f>BD_PIC_2024[[#This Row],[Derechos de Matrícula 2024 - 1
(Política de Gratuidad)]]+BD_PIC_2024[[#This Row],[Derechos de Matrícula 2024 - 2
(Política de Gratuidad)]]</f>
        <v>2098800</v>
      </c>
      <c r="Q16" s="97" t="s">
        <v>97</v>
      </c>
    </row>
    <row r="17" spans="2:17" s="73" customFormat="1" ht="26.25" customHeight="1">
      <c r="B17" s="10">
        <v>9</v>
      </c>
      <c r="C17" s="75">
        <v>413</v>
      </c>
      <c r="D17" s="87" t="s">
        <v>110</v>
      </c>
      <c r="E17" s="87" t="s">
        <v>101</v>
      </c>
      <c r="F17" s="87" t="s">
        <v>108</v>
      </c>
      <c r="G17" s="75">
        <v>0</v>
      </c>
      <c r="H17" s="75">
        <v>0</v>
      </c>
      <c r="I17" s="75">
        <v>9</v>
      </c>
      <c r="J17" s="75">
        <v>-26</v>
      </c>
      <c r="K17" s="75" t="s">
        <v>94</v>
      </c>
      <c r="L17" s="75" t="s">
        <v>95</v>
      </c>
      <c r="M17" s="75" t="s">
        <v>96</v>
      </c>
      <c r="N17" s="95">
        <f>BD_PIC_2024[[#This Row],[Número de Nuevos Estudiantes en Pregrado Primer Curso 2024-1
(Únicamente Ampliación de Cobertura con Recursos 2024) ]]*'información desagregada'!$B$31</f>
        <v>3777840</v>
      </c>
      <c r="O17" s="95">
        <f>BD_PIC_2024[[#This Row],[Número de Nuevos Estudiantes en Pregrado Primer Curso 2024-2
(Únicamente Ampliación de Cobertura con Recursos 2024)]]*'información desagregada'!$B$31</f>
        <v>-10913760</v>
      </c>
      <c r="P17" s="95">
        <f>BD_PIC_2024[[#This Row],[Derechos de Matrícula 2024 - 1
(Política de Gratuidad)]]+BD_PIC_2024[[#This Row],[Derechos de Matrícula 2024 - 2
(Política de Gratuidad)]]</f>
        <v>-7135920</v>
      </c>
      <c r="Q17" s="97" t="s">
        <v>97</v>
      </c>
    </row>
    <row r="18" spans="2:17" s="73" customFormat="1" ht="26.25" customHeight="1">
      <c r="B18" s="10">
        <v>10</v>
      </c>
      <c r="C18" s="75">
        <v>413</v>
      </c>
      <c r="D18" s="87" t="s">
        <v>110</v>
      </c>
      <c r="E18" s="87" t="s">
        <v>101</v>
      </c>
      <c r="F18" s="87" t="s">
        <v>108</v>
      </c>
      <c r="G18" s="75">
        <v>0</v>
      </c>
      <c r="H18" s="75">
        <v>0</v>
      </c>
      <c r="I18" s="75">
        <v>-22</v>
      </c>
      <c r="J18" s="75">
        <v>-19</v>
      </c>
      <c r="K18" s="75" t="s">
        <v>94</v>
      </c>
      <c r="L18" s="75" t="s">
        <v>95</v>
      </c>
      <c r="M18" s="75" t="s">
        <v>111</v>
      </c>
      <c r="N18" s="95">
        <f>BD_PIC_2024[[#This Row],[Número de Nuevos Estudiantes en Pregrado Primer Curso 2024-1
(Únicamente Ampliación de Cobertura con Recursos 2024) ]]*'información desagregada'!$B$31</f>
        <v>-9234720</v>
      </c>
      <c r="O18" s="95">
        <f>BD_PIC_2024[[#This Row],[Número de Nuevos Estudiantes en Pregrado Primer Curso 2024-2
(Únicamente Ampliación de Cobertura con Recursos 2024)]]*'información desagregada'!$B$31</f>
        <v>-7975440</v>
      </c>
      <c r="P18" s="95">
        <f>BD_PIC_2024[[#This Row],[Derechos de Matrícula 2024 - 1
(Política de Gratuidad)]]+BD_PIC_2024[[#This Row],[Derechos de Matrícula 2024 - 2
(Política de Gratuidad)]]</f>
        <v>-17210160</v>
      </c>
      <c r="Q18" s="97" t="s">
        <v>97</v>
      </c>
    </row>
    <row r="19" spans="2:17" s="76" customFormat="1" ht="26.25" customHeight="1">
      <c r="B19" s="10">
        <v>11</v>
      </c>
      <c r="C19" s="75">
        <v>413</v>
      </c>
      <c r="D19" s="87" t="s">
        <v>110</v>
      </c>
      <c r="E19" s="87" t="s">
        <v>101</v>
      </c>
      <c r="F19" s="87" t="s">
        <v>108</v>
      </c>
      <c r="G19" s="75">
        <v>0</v>
      </c>
      <c r="H19" s="75">
        <v>0</v>
      </c>
      <c r="I19" s="75">
        <v>-27</v>
      </c>
      <c r="J19" s="75">
        <v>-24</v>
      </c>
      <c r="K19" s="75" t="s">
        <v>94</v>
      </c>
      <c r="L19" s="75" t="s">
        <v>95</v>
      </c>
      <c r="M19" s="75" t="s">
        <v>112</v>
      </c>
      <c r="N19" s="95">
        <f>BD_PIC_2024[[#This Row],[Número de Nuevos Estudiantes en Pregrado Primer Curso 2024-1
(Únicamente Ampliación de Cobertura con Recursos 2024) ]]*'información desagregada'!$B$31</f>
        <v>-11333520</v>
      </c>
      <c r="O19" s="95">
        <f>BD_PIC_2024[[#This Row],[Número de Nuevos Estudiantes en Pregrado Primer Curso 2024-2
(Únicamente Ampliación de Cobertura con Recursos 2024)]]*'información desagregada'!$B$31</f>
        <v>-10074240</v>
      </c>
      <c r="P19" s="95">
        <f>BD_PIC_2024[[#This Row],[Derechos de Matrícula 2024 - 1
(Política de Gratuidad)]]+BD_PIC_2024[[#This Row],[Derechos de Matrícula 2024 - 2
(Política de Gratuidad)]]</f>
        <v>-21407760</v>
      </c>
      <c r="Q19" s="97" t="s">
        <v>97</v>
      </c>
    </row>
    <row r="20" spans="2:17" s="76" customFormat="1" ht="26.25" customHeight="1">
      <c r="B20" s="10">
        <v>12</v>
      </c>
      <c r="C20" s="75">
        <v>413</v>
      </c>
      <c r="D20" s="87" t="s">
        <v>113</v>
      </c>
      <c r="E20" s="87" t="s">
        <v>101</v>
      </c>
      <c r="F20" s="87" t="s">
        <v>108</v>
      </c>
      <c r="G20" s="75">
        <v>0</v>
      </c>
      <c r="H20" s="75">
        <v>0</v>
      </c>
      <c r="I20" s="75">
        <v>5</v>
      </c>
      <c r="J20" s="75">
        <v>7</v>
      </c>
      <c r="K20" s="75" t="s">
        <v>94</v>
      </c>
      <c r="L20" s="75" t="s">
        <v>95</v>
      </c>
      <c r="M20" s="75" t="s">
        <v>109</v>
      </c>
      <c r="N20" s="95">
        <f>BD_PIC_2024[[#This Row],[Número de Nuevos Estudiantes en Pregrado Primer Curso 2024-1
(Únicamente Ampliación de Cobertura con Recursos 2024) ]]*'información desagregada'!$B$31</f>
        <v>2098800</v>
      </c>
      <c r="O20" s="95">
        <f>BD_PIC_2024[[#This Row],[Número de Nuevos Estudiantes en Pregrado Primer Curso 2024-2
(Únicamente Ampliación de Cobertura con Recursos 2024)]]*'información desagregada'!$B$31</f>
        <v>2938320</v>
      </c>
      <c r="P20" s="95">
        <f>BD_PIC_2024[[#This Row],[Derechos de Matrícula 2024 - 1
(Política de Gratuidad)]]+BD_PIC_2024[[#This Row],[Derechos de Matrícula 2024 - 2
(Política de Gratuidad)]]</f>
        <v>5037120</v>
      </c>
      <c r="Q20" s="97" t="s">
        <v>97</v>
      </c>
    </row>
    <row r="21" spans="2:17" s="76" customFormat="1" ht="26.25" customHeight="1">
      <c r="B21" s="10">
        <v>13</v>
      </c>
      <c r="C21" s="75">
        <v>413</v>
      </c>
      <c r="D21" s="87" t="s">
        <v>113</v>
      </c>
      <c r="E21" s="87" t="s">
        <v>101</v>
      </c>
      <c r="F21" s="87" t="s">
        <v>108</v>
      </c>
      <c r="G21" s="75">
        <v>0</v>
      </c>
      <c r="H21" s="75">
        <v>0</v>
      </c>
      <c r="I21" s="75">
        <v>6</v>
      </c>
      <c r="J21" s="75">
        <v>4</v>
      </c>
      <c r="K21" s="75" t="s">
        <v>94</v>
      </c>
      <c r="L21" s="75" t="s">
        <v>95</v>
      </c>
      <c r="M21" s="75" t="s">
        <v>114</v>
      </c>
      <c r="N21" s="95">
        <f>BD_PIC_2024[[#This Row],[Número de Nuevos Estudiantes en Pregrado Primer Curso 2024-1
(Únicamente Ampliación de Cobertura con Recursos 2024) ]]*'información desagregada'!$B$31</f>
        <v>2518560</v>
      </c>
      <c r="O21" s="95">
        <f>BD_PIC_2024[[#This Row],[Número de Nuevos Estudiantes en Pregrado Primer Curso 2024-2
(Únicamente Ampliación de Cobertura con Recursos 2024)]]*'información desagregada'!$B$31</f>
        <v>1679040</v>
      </c>
      <c r="P21" s="95">
        <f>BD_PIC_2024[[#This Row],[Derechos de Matrícula 2024 - 1
(Política de Gratuidad)]]+BD_PIC_2024[[#This Row],[Derechos de Matrícula 2024 - 2
(Política de Gratuidad)]]</f>
        <v>4197600</v>
      </c>
      <c r="Q21" s="97" t="s">
        <v>97</v>
      </c>
    </row>
    <row r="22" spans="2:17" s="76" customFormat="1" ht="26.25" customHeight="1">
      <c r="B22" s="10">
        <v>14</v>
      </c>
      <c r="C22" s="75">
        <v>413</v>
      </c>
      <c r="D22" s="87" t="s">
        <v>113</v>
      </c>
      <c r="E22" s="87" t="s">
        <v>101</v>
      </c>
      <c r="F22" s="87" t="s">
        <v>108</v>
      </c>
      <c r="G22" s="75">
        <v>0</v>
      </c>
      <c r="H22" s="75">
        <v>0</v>
      </c>
      <c r="I22" s="75">
        <v>32</v>
      </c>
      <c r="J22" s="75">
        <v>5</v>
      </c>
      <c r="K22" s="75" t="s">
        <v>94</v>
      </c>
      <c r="L22" s="75" t="s">
        <v>95</v>
      </c>
      <c r="M22" s="75" t="s">
        <v>115</v>
      </c>
      <c r="N22" s="95">
        <f>BD_PIC_2024[[#This Row],[Número de Nuevos Estudiantes en Pregrado Primer Curso 2024-1
(Únicamente Ampliación de Cobertura con Recursos 2024) ]]*'información desagregada'!$B$31</f>
        <v>13432320</v>
      </c>
      <c r="O22" s="95">
        <f>BD_PIC_2024[[#This Row],[Número de Nuevos Estudiantes en Pregrado Primer Curso 2024-2
(Únicamente Ampliación de Cobertura con Recursos 2024)]]*'información desagregada'!$B$31</f>
        <v>2098800</v>
      </c>
      <c r="P22" s="95">
        <f>BD_PIC_2024[[#This Row],[Derechos de Matrícula 2024 - 1
(Política de Gratuidad)]]+BD_PIC_2024[[#This Row],[Derechos de Matrícula 2024 - 2
(Política de Gratuidad)]]</f>
        <v>15531120</v>
      </c>
      <c r="Q22" s="97" t="s">
        <v>97</v>
      </c>
    </row>
    <row r="23" spans="2:17" s="76" customFormat="1" ht="26.25" customHeight="1">
      <c r="B23" s="10">
        <v>15</v>
      </c>
      <c r="C23" s="75">
        <v>413</v>
      </c>
      <c r="D23" s="87" t="s">
        <v>113</v>
      </c>
      <c r="E23" s="87" t="s">
        <v>101</v>
      </c>
      <c r="F23" s="87" t="s">
        <v>108</v>
      </c>
      <c r="G23" s="75">
        <v>0</v>
      </c>
      <c r="H23" s="75">
        <v>0</v>
      </c>
      <c r="I23" s="75">
        <v>33</v>
      </c>
      <c r="J23" s="75">
        <v>2</v>
      </c>
      <c r="K23" s="75" t="s">
        <v>94</v>
      </c>
      <c r="L23" s="75" t="s">
        <v>95</v>
      </c>
      <c r="M23" s="75" t="s">
        <v>116</v>
      </c>
      <c r="N23" s="95">
        <f>BD_PIC_2024[[#This Row],[Número de Nuevos Estudiantes en Pregrado Primer Curso 2024-1
(Únicamente Ampliación de Cobertura con Recursos 2024) ]]*'información desagregada'!$B$31</f>
        <v>13852080</v>
      </c>
      <c r="O23" s="95">
        <f>BD_PIC_2024[[#This Row],[Número de Nuevos Estudiantes en Pregrado Primer Curso 2024-2
(Únicamente Ampliación de Cobertura con Recursos 2024)]]*'información desagregada'!$B$31</f>
        <v>839520</v>
      </c>
      <c r="P23" s="95">
        <f>BD_PIC_2024[[#This Row],[Derechos de Matrícula 2024 - 1
(Política de Gratuidad)]]+BD_PIC_2024[[#This Row],[Derechos de Matrícula 2024 - 2
(Política de Gratuidad)]]</f>
        <v>14691600</v>
      </c>
      <c r="Q23" s="97" t="s">
        <v>97</v>
      </c>
    </row>
    <row r="24" spans="2:17" s="76" customFormat="1" ht="26.25" customHeight="1">
      <c r="B24" s="10">
        <v>16</v>
      </c>
      <c r="C24" s="75">
        <v>413</v>
      </c>
      <c r="D24" s="87" t="s">
        <v>113</v>
      </c>
      <c r="E24" s="87" t="s">
        <v>101</v>
      </c>
      <c r="F24" s="87" t="s">
        <v>108</v>
      </c>
      <c r="G24" s="75">
        <v>0</v>
      </c>
      <c r="H24" s="75">
        <v>0</v>
      </c>
      <c r="I24" s="75">
        <v>24</v>
      </c>
      <c r="J24" s="75">
        <v>10</v>
      </c>
      <c r="K24" s="75" t="s">
        <v>94</v>
      </c>
      <c r="L24" s="75" t="s">
        <v>95</v>
      </c>
      <c r="M24" s="75" t="s">
        <v>117</v>
      </c>
      <c r="N24" s="95">
        <f>BD_PIC_2024[[#This Row],[Número de Nuevos Estudiantes en Pregrado Primer Curso 2024-1
(Únicamente Ampliación de Cobertura con Recursos 2024) ]]*'información desagregada'!$B$31</f>
        <v>10074240</v>
      </c>
      <c r="O24" s="95">
        <f>BD_PIC_2024[[#This Row],[Número de Nuevos Estudiantes en Pregrado Primer Curso 2024-2
(Únicamente Ampliación de Cobertura con Recursos 2024)]]*'información desagregada'!$B$31</f>
        <v>4197600</v>
      </c>
      <c r="P24" s="95">
        <f>BD_PIC_2024[[#This Row],[Derechos de Matrícula 2024 - 1
(Política de Gratuidad)]]+BD_PIC_2024[[#This Row],[Derechos de Matrícula 2024 - 2
(Política de Gratuidad)]]</f>
        <v>14271840</v>
      </c>
      <c r="Q24" s="97" t="s">
        <v>97</v>
      </c>
    </row>
    <row r="25" spans="2:17" s="76" customFormat="1" ht="26.25" customHeight="1">
      <c r="B25" s="10">
        <v>17</v>
      </c>
      <c r="C25" s="75">
        <v>413</v>
      </c>
      <c r="D25" s="87" t="s">
        <v>113</v>
      </c>
      <c r="E25" s="87" t="s">
        <v>101</v>
      </c>
      <c r="F25" s="87" t="s">
        <v>108</v>
      </c>
      <c r="G25" s="75">
        <v>0</v>
      </c>
      <c r="H25" s="75">
        <v>0</v>
      </c>
      <c r="I25" s="75">
        <v>30</v>
      </c>
      <c r="J25" s="75">
        <v>34</v>
      </c>
      <c r="K25" s="75" t="s">
        <v>94</v>
      </c>
      <c r="L25" s="75" t="s">
        <v>95</v>
      </c>
      <c r="M25" s="75" t="s">
        <v>118</v>
      </c>
      <c r="N25" s="95">
        <f>BD_PIC_2024[[#This Row],[Número de Nuevos Estudiantes en Pregrado Primer Curso 2024-1
(Únicamente Ampliación de Cobertura con Recursos 2024) ]]*'información desagregada'!$B$31</f>
        <v>12592800</v>
      </c>
      <c r="O25" s="95">
        <f>BD_PIC_2024[[#This Row],[Número de Nuevos Estudiantes en Pregrado Primer Curso 2024-2
(Únicamente Ampliación de Cobertura con Recursos 2024)]]*'información desagregada'!$B$31</f>
        <v>14271840</v>
      </c>
      <c r="P25" s="95">
        <f>BD_PIC_2024[[#This Row],[Derechos de Matrícula 2024 - 1
(Política de Gratuidad)]]+BD_PIC_2024[[#This Row],[Derechos de Matrícula 2024 - 2
(Política de Gratuidad)]]</f>
        <v>26864640</v>
      </c>
      <c r="Q25" s="97" t="s">
        <v>97</v>
      </c>
    </row>
    <row r="26" spans="2:17" s="76" customFormat="1" ht="26.25" customHeight="1">
      <c r="B26" s="10">
        <v>18</v>
      </c>
      <c r="C26" s="75">
        <v>413</v>
      </c>
      <c r="D26" s="87" t="s">
        <v>113</v>
      </c>
      <c r="E26" s="87" t="s">
        <v>101</v>
      </c>
      <c r="F26" s="87" t="s">
        <v>108</v>
      </c>
      <c r="G26" s="75">
        <v>0</v>
      </c>
      <c r="H26" s="75">
        <v>0</v>
      </c>
      <c r="I26" s="75">
        <v>6</v>
      </c>
      <c r="J26" s="75">
        <v>-24</v>
      </c>
      <c r="K26" s="75" t="s">
        <v>94</v>
      </c>
      <c r="L26" s="75" t="s">
        <v>95</v>
      </c>
      <c r="M26" s="75" t="s">
        <v>119</v>
      </c>
      <c r="N26" s="95">
        <f>BD_PIC_2024[[#This Row],[Número de Nuevos Estudiantes en Pregrado Primer Curso 2024-1
(Únicamente Ampliación de Cobertura con Recursos 2024) ]]*'información desagregada'!$B$31</f>
        <v>2518560</v>
      </c>
      <c r="O26" s="95">
        <f>BD_PIC_2024[[#This Row],[Número de Nuevos Estudiantes en Pregrado Primer Curso 2024-2
(Únicamente Ampliación de Cobertura con Recursos 2024)]]*'información desagregada'!$B$31</f>
        <v>-10074240</v>
      </c>
      <c r="P26" s="95">
        <f>BD_PIC_2024[[#This Row],[Derechos de Matrícula 2024 - 1
(Política de Gratuidad)]]+BD_PIC_2024[[#This Row],[Derechos de Matrícula 2024 - 2
(Política de Gratuidad)]]</f>
        <v>-7555680</v>
      </c>
      <c r="Q26" s="97" t="s">
        <v>97</v>
      </c>
    </row>
    <row r="27" spans="2:17" s="76" customFormat="1" ht="26.25" customHeight="1">
      <c r="B27" s="10">
        <v>19</v>
      </c>
      <c r="C27" s="75">
        <v>417</v>
      </c>
      <c r="D27" s="87" t="s">
        <v>120</v>
      </c>
      <c r="E27" s="87" t="s">
        <v>101</v>
      </c>
      <c r="F27" s="87" t="s">
        <v>108</v>
      </c>
      <c r="G27" s="75">
        <v>0</v>
      </c>
      <c r="H27" s="75">
        <v>0</v>
      </c>
      <c r="I27" s="75">
        <v>23</v>
      </c>
      <c r="J27" s="75">
        <v>-13</v>
      </c>
      <c r="K27" s="75" t="s">
        <v>94</v>
      </c>
      <c r="L27" s="75" t="s">
        <v>95</v>
      </c>
      <c r="M27" s="75" t="s">
        <v>96</v>
      </c>
      <c r="N27" s="95">
        <f>BD_PIC_2024[[#This Row],[Número de Nuevos Estudiantes en Pregrado Primer Curso 2024-1
(Únicamente Ampliación de Cobertura con Recursos 2024) ]]*'información desagregada'!$B$31</f>
        <v>9654480</v>
      </c>
      <c r="O27" s="95">
        <f>BD_PIC_2024[[#This Row],[Número de Nuevos Estudiantes en Pregrado Primer Curso 2024-2
(Únicamente Ampliación de Cobertura con Recursos 2024)]]*'información desagregada'!$B$31</f>
        <v>-5456880</v>
      </c>
      <c r="P27" s="95">
        <f>BD_PIC_2024[[#This Row],[Derechos de Matrícula 2024 - 1
(Política de Gratuidad)]]+BD_PIC_2024[[#This Row],[Derechos de Matrícula 2024 - 2
(Política de Gratuidad)]]</f>
        <v>4197600</v>
      </c>
      <c r="Q27" s="97" t="s">
        <v>97</v>
      </c>
    </row>
    <row r="28" spans="2:17" s="76" customFormat="1" ht="26.25" customHeight="1">
      <c r="B28" s="10">
        <v>20</v>
      </c>
      <c r="C28" s="75">
        <v>426</v>
      </c>
      <c r="D28" s="87" t="s">
        <v>121</v>
      </c>
      <c r="E28" s="87" t="s">
        <v>101</v>
      </c>
      <c r="F28" s="87" t="s">
        <v>122</v>
      </c>
      <c r="G28" s="75">
        <v>0</v>
      </c>
      <c r="H28" s="75">
        <v>0</v>
      </c>
      <c r="I28" s="75">
        <v>2</v>
      </c>
      <c r="J28" s="75">
        <v>5</v>
      </c>
      <c r="K28" s="75" t="s">
        <v>94</v>
      </c>
      <c r="L28" s="75" t="s">
        <v>95</v>
      </c>
      <c r="M28" s="75" t="s">
        <v>96</v>
      </c>
      <c r="N28" s="95">
        <f>BD_PIC_2024[[#This Row],[Número de Nuevos Estudiantes en Pregrado Primer Curso 2024-1
(Únicamente Ampliación de Cobertura con Recursos 2024) ]]*'información desagregada'!$B$31</f>
        <v>839520</v>
      </c>
      <c r="O28" s="95">
        <f>BD_PIC_2024[[#This Row],[Número de Nuevos Estudiantes en Pregrado Primer Curso 2024-2
(Únicamente Ampliación de Cobertura con Recursos 2024)]]*'información desagregada'!$B$31</f>
        <v>2098800</v>
      </c>
      <c r="P28" s="95">
        <f>BD_PIC_2024[[#This Row],[Derechos de Matrícula 2024 - 1
(Política de Gratuidad)]]+BD_PIC_2024[[#This Row],[Derechos de Matrícula 2024 - 2
(Política de Gratuidad)]]</f>
        <v>2938320</v>
      </c>
      <c r="Q28" s="97" t="s">
        <v>97</v>
      </c>
    </row>
    <row r="29" spans="2:17" s="76" customFormat="1" ht="26.25" customHeight="1">
      <c r="B29" s="10">
        <v>21</v>
      </c>
      <c r="C29" s="75">
        <v>427</v>
      </c>
      <c r="D29" s="87" t="s">
        <v>123</v>
      </c>
      <c r="E29" s="87" t="s">
        <v>101</v>
      </c>
      <c r="F29" s="87" t="s">
        <v>122</v>
      </c>
      <c r="G29" s="75">
        <v>0</v>
      </c>
      <c r="H29" s="75">
        <v>0</v>
      </c>
      <c r="I29" s="75">
        <v>3</v>
      </c>
      <c r="J29" s="75">
        <v>3</v>
      </c>
      <c r="K29" s="75" t="s">
        <v>94</v>
      </c>
      <c r="L29" s="75" t="s">
        <v>95</v>
      </c>
      <c r="M29" s="75" t="s">
        <v>96</v>
      </c>
      <c r="N29" s="95">
        <f>BD_PIC_2024[[#This Row],[Número de Nuevos Estudiantes en Pregrado Primer Curso 2024-1
(Únicamente Ampliación de Cobertura con Recursos 2024) ]]*'información desagregada'!$B$31</f>
        <v>1259280</v>
      </c>
      <c r="O29" s="95">
        <f>BD_PIC_2024[[#This Row],[Número de Nuevos Estudiantes en Pregrado Primer Curso 2024-2
(Únicamente Ampliación de Cobertura con Recursos 2024)]]*'información desagregada'!$B$31</f>
        <v>1259280</v>
      </c>
      <c r="P29" s="95">
        <f>BD_PIC_2024[[#This Row],[Derechos de Matrícula 2024 - 1
(Política de Gratuidad)]]+BD_PIC_2024[[#This Row],[Derechos de Matrícula 2024 - 2
(Política de Gratuidad)]]</f>
        <v>2518560</v>
      </c>
      <c r="Q29" s="97" t="s">
        <v>97</v>
      </c>
    </row>
    <row r="30" spans="2:17" s="76" customFormat="1" ht="26.25" customHeight="1">
      <c r="B30" s="10">
        <v>22</v>
      </c>
      <c r="C30" s="75">
        <v>428</v>
      </c>
      <c r="D30" s="87" t="s">
        <v>124</v>
      </c>
      <c r="E30" s="87" t="s">
        <v>101</v>
      </c>
      <c r="F30" s="87" t="s">
        <v>122</v>
      </c>
      <c r="G30" s="75">
        <v>0</v>
      </c>
      <c r="H30" s="75">
        <v>0</v>
      </c>
      <c r="I30" s="75">
        <v>8</v>
      </c>
      <c r="J30" s="75">
        <v>1</v>
      </c>
      <c r="K30" s="75" t="s">
        <v>94</v>
      </c>
      <c r="L30" s="75" t="s">
        <v>95</v>
      </c>
      <c r="M30" s="75" t="s">
        <v>96</v>
      </c>
      <c r="N30" s="95">
        <f>BD_PIC_2024[[#This Row],[Número de Nuevos Estudiantes en Pregrado Primer Curso 2024-1
(Únicamente Ampliación de Cobertura con Recursos 2024) ]]*'información desagregada'!$B$31</f>
        <v>3358080</v>
      </c>
      <c r="O30" s="95">
        <f>BD_PIC_2024[[#This Row],[Número de Nuevos Estudiantes en Pregrado Primer Curso 2024-2
(Únicamente Ampliación de Cobertura con Recursos 2024)]]*'información desagregada'!$B$31</f>
        <v>419760</v>
      </c>
      <c r="P30" s="95">
        <f>BD_PIC_2024[[#This Row],[Derechos de Matrícula 2024 - 1
(Política de Gratuidad)]]+BD_PIC_2024[[#This Row],[Derechos de Matrícula 2024 - 2
(Política de Gratuidad)]]</f>
        <v>3777840</v>
      </c>
      <c r="Q30" s="97" t="s">
        <v>97</v>
      </c>
    </row>
    <row r="31" spans="2:17" s="76" customFormat="1" ht="26.25" customHeight="1">
      <c r="B31" s="10">
        <v>23</v>
      </c>
      <c r="C31" s="75">
        <v>429</v>
      </c>
      <c r="D31" s="87" t="s">
        <v>125</v>
      </c>
      <c r="E31" s="87" t="s">
        <v>101</v>
      </c>
      <c r="F31" s="87" t="s">
        <v>122</v>
      </c>
      <c r="G31" s="75">
        <v>0</v>
      </c>
      <c r="H31" s="75">
        <v>0</v>
      </c>
      <c r="I31" s="75">
        <v>4</v>
      </c>
      <c r="J31" s="75">
        <v>0</v>
      </c>
      <c r="K31" s="75" t="s">
        <v>94</v>
      </c>
      <c r="L31" s="75" t="s">
        <v>95</v>
      </c>
      <c r="M31" s="75" t="s">
        <v>115</v>
      </c>
      <c r="N31" s="95">
        <f>BD_PIC_2024[[#This Row],[Número de Nuevos Estudiantes en Pregrado Primer Curso 2024-1
(Únicamente Ampliación de Cobertura con Recursos 2024) ]]*'información desagregada'!$B$31</f>
        <v>1679040</v>
      </c>
      <c r="O31" s="96">
        <v>0</v>
      </c>
      <c r="P31" s="95">
        <f>BD_PIC_2024[[#This Row],[Derechos de Matrícula 2024 - 1
(Política de Gratuidad)]]+BD_PIC_2024[[#This Row],[Derechos de Matrícula 2024 - 2
(Política de Gratuidad)]]</f>
        <v>1679040</v>
      </c>
      <c r="Q31" s="97" t="s">
        <v>97</v>
      </c>
    </row>
    <row r="32" spans="2:17" s="76" customFormat="1" ht="26.25" customHeight="1">
      <c r="B32" s="10">
        <v>24</v>
      </c>
      <c r="C32" s="75">
        <v>429</v>
      </c>
      <c r="D32" s="87" t="s">
        <v>125</v>
      </c>
      <c r="E32" s="87" t="s">
        <v>101</v>
      </c>
      <c r="F32" s="87" t="s">
        <v>122</v>
      </c>
      <c r="G32" s="75">
        <v>0</v>
      </c>
      <c r="H32" s="75">
        <v>0</v>
      </c>
      <c r="I32" s="75">
        <v>5</v>
      </c>
      <c r="J32" s="75">
        <v>3</v>
      </c>
      <c r="K32" s="75" t="s">
        <v>94</v>
      </c>
      <c r="L32" s="75" t="s">
        <v>95</v>
      </c>
      <c r="M32" s="75" t="s">
        <v>96</v>
      </c>
      <c r="N32" s="95">
        <f>BD_PIC_2024[[#This Row],[Número de Nuevos Estudiantes en Pregrado Primer Curso 2024-1
(Únicamente Ampliación de Cobertura con Recursos 2024) ]]*'información desagregada'!$B$31</f>
        <v>2098800</v>
      </c>
      <c r="O32" s="95">
        <f>BD_PIC_2024[[#This Row],[Número de Nuevos Estudiantes en Pregrado Primer Curso 2024-2
(Únicamente Ampliación de Cobertura con Recursos 2024)]]*'información desagregada'!$B$31</f>
        <v>1259280</v>
      </c>
      <c r="P32" s="95">
        <f>BD_PIC_2024[[#This Row],[Derechos de Matrícula 2024 - 1
(Política de Gratuidad)]]+BD_PIC_2024[[#This Row],[Derechos de Matrícula 2024 - 2
(Política de Gratuidad)]]</f>
        <v>3358080</v>
      </c>
      <c r="Q32" s="97" t="s">
        <v>97</v>
      </c>
    </row>
    <row r="33" spans="2:17" s="76" customFormat="1" ht="26.25" customHeight="1">
      <c r="B33" s="10">
        <v>25</v>
      </c>
      <c r="C33" s="75">
        <v>430</v>
      </c>
      <c r="D33" s="87" t="s">
        <v>126</v>
      </c>
      <c r="E33" s="87" t="s">
        <v>101</v>
      </c>
      <c r="F33" s="87" t="s">
        <v>122</v>
      </c>
      <c r="G33" s="75">
        <v>0</v>
      </c>
      <c r="H33" s="75">
        <v>0</v>
      </c>
      <c r="I33" s="75">
        <v>11</v>
      </c>
      <c r="J33" s="75">
        <v>64</v>
      </c>
      <c r="K33" s="75" t="s">
        <v>94</v>
      </c>
      <c r="L33" s="75" t="s">
        <v>95</v>
      </c>
      <c r="M33" s="75" t="s">
        <v>96</v>
      </c>
      <c r="N33" s="95">
        <f>BD_PIC_2024[[#This Row],[Número de Nuevos Estudiantes en Pregrado Primer Curso 2024-1
(Únicamente Ampliación de Cobertura con Recursos 2024) ]]*'información desagregada'!$B$31</f>
        <v>4617360</v>
      </c>
      <c r="O33" s="95">
        <f>BD_PIC_2024[[#This Row],[Número de Nuevos Estudiantes en Pregrado Primer Curso 2024-2
(Únicamente Ampliación de Cobertura con Recursos 2024)]]*'información desagregada'!$B$31</f>
        <v>26864640</v>
      </c>
      <c r="P33" s="95">
        <f>BD_PIC_2024[[#This Row],[Derechos de Matrícula 2024 - 1
(Política de Gratuidad)]]+BD_PIC_2024[[#This Row],[Derechos de Matrícula 2024 - 2
(Política de Gratuidad)]]</f>
        <v>31482000</v>
      </c>
      <c r="Q33" s="97" t="s">
        <v>97</v>
      </c>
    </row>
    <row r="34" spans="2:17" s="76" customFormat="1" ht="26.25" customHeight="1">
      <c r="B34" s="10">
        <v>26</v>
      </c>
      <c r="C34" s="75">
        <v>431</v>
      </c>
      <c r="D34" s="87" t="s">
        <v>127</v>
      </c>
      <c r="E34" s="87" t="s">
        <v>101</v>
      </c>
      <c r="F34" s="87" t="s">
        <v>128</v>
      </c>
      <c r="G34" s="75">
        <v>0</v>
      </c>
      <c r="H34" s="75">
        <v>0</v>
      </c>
      <c r="I34" s="75">
        <v>14</v>
      </c>
      <c r="J34" s="75">
        <v>0</v>
      </c>
      <c r="K34" s="75" t="s">
        <v>94</v>
      </c>
      <c r="L34" s="75" t="s">
        <v>95</v>
      </c>
      <c r="M34" s="75" t="s">
        <v>96</v>
      </c>
      <c r="N34" s="95">
        <f>BD_PIC_2024[[#This Row],[Número de Nuevos Estudiantes en Pregrado Primer Curso 2024-1
(Únicamente Ampliación de Cobertura con Recursos 2024) ]]*'información desagregada'!$B$31</f>
        <v>5876640</v>
      </c>
      <c r="O34" s="96">
        <v>0</v>
      </c>
      <c r="P34" s="95">
        <f>BD_PIC_2024[[#This Row],[Derechos de Matrícula 2024 - 1
(Política de Gratuidad)]]+BD_PIC_2024[[#This Row],[Derechos de Matrícula 2024 - 2
(Política de Gratuidad)]]</f>
        <v>5876640</v>
      </c>
      <c r="Q34" s="97" t="s">
        <v>97</v>
      </c>
    </row>
    <row r="35" spans="2:17" s="76" customFormat="1" ht="26.25" customHeight="1">
      <c r="B35" s="10">
        <v>27</v>
      </c>
      <c r="C35" s="75">
        <v>432</v>
      </c>
      <c r="D35" s="87" t="s">
        <v>129</v>
      </c>
      <c r="E35" s="87" t="s">
        <v>101</v>
      </c>
      <c r="F35" s="87" t="s">
        <v>128</v>
      </c>
      <c r="G35" s="75">
        <v>0</v>
      </c>
      <c r="H35" s="75">
        <v>0</v>
      </c>
      <c r="I35" s="75">
        <v>10</v>
      </c>
      <c r="J35" s="75">
        <v>15</v>
      </c>
      <c r="K35" s="75" t="s">
        <v>94</v>
      </c>
      <c r="L35" s="75" t="s">
        <v>95</v>
      </c>
      <c r="M35" s="75" t="s">
        <v>96</v>
      </c>
      <c r="N35" s="95">
        <f>BD_PIC_2024[[#This Row],[Número de Nuevos Estudiantes en Pregrado Primer Curso 2024-1
(Únicamente Ampliación de Cobertura con Recursos 2024) ]]*'información desagregada'!$B$31</f>
        <v>4197600</v>
      </c>
      <c r="O35" s="95">
        <f>BD_PIC_2024[[#This Row],[Número de Nuevos Estudiantes en Pregrado Primer Curso 2024-2
(Únicamente Ampliación de Cobertura con Recursos 2024)]]*'información desagregada'!$B$31</f>
        <v>6296400</v>
      </c>
      <c r="P35" s="95">
        <f>BD_PIC_2024[[#This Row],[Derechos de Matrícula 2024 - 1
(Política de Gratuidad)]]+BD_PIC_2024[[#This Row],[Derechos de Matrícula 2024 - 2
(Política de Gratuidad)]]</f>
        <v>10494000</v>
      </c>
      <c r="Q35" s="97" t="s">
        <v>97</v>
      </c>
    </row>
    <row r="36" spans="2:17" s="76" customFormat="1" ht="26.25" customHeight="1">
      <c r="B36" s="10">
        <v>28</v>
      </c>
      <c r="C36" s="75">
        <v>434</v>
      </c>
      <c r="D36" s="87" t="s">
        <v>130</v>
      </c>
      <c r="E36" s="87" t="s">
        <v>101</v>
      </c>
      <c r="F36" s="87" t="s">
        <v>128</v>
      </c>
      <c r="G36" s="75">
        <v>0</v>
      </c>
      <c r="H36" s="75">
        <v>0</v>
      </c>
      <c r="I36" s="75">
        <v>7</v>
      </c>
      <c r="J36" s="75">
        <v>2</v>
      </c>
      <c r="K36" s="75" t="s">
        <v>94</v>
      </c>
      <c r="L36" s="75" t="s">
        <v>95</v>
      </c>
      <c r="M36" s="75" t="s">
        <v>96</v>
      </c>
      <c r="N36" s="95">
        <f>BD_PIC_2024[[#This Row],[Número de Nuevos Estudiantes en Pregrado Primer Curso 2024-1
(Únicamente Ampliación de Cobertura con Recursos 2024) ]]*'información desagregada'!$B$31</f>
        <v>2938320</v>
      </c>
      <c r="O36" s="95">
        <f>BD_PIC_2024[[#This Row],[Número de Nuevos Estudiantes en Pregrado Primer Curso 2024-2
(Únicamente Ampliación de Cobertura con Recursos 2024)]]*'información desagregada'!$B$31</f>
        <v>839520</v>
      </c>
      <c r="P36" s="95">
        <f>BD_PIC_2024[[#This Row],[Derechos de Matrícula 2024 - 1
(Política de Gratuidad)]]+BD_PIC_2024[[#This Row],[Derechos de Matrícula 2024 - 2
(Política de Gratuidad)]]</f>
        <v>3777840</v>
      </c>
      <c r="Q36" s="97" t="s">
        <v>97</v>
      </c>
    </row>
    <row r="37" spans="2:17" s="76" customFormat="1" ht="26.25" customHeight="1">
      <c r="B37" s="10">
        <v>29</v>
      </c>
      <c r="C37" s="75">
        <v>435</v>
      </c>
      <c r="D37" s="87" t="s">
        <v>131</v>
      </c>
      <c r="E37" s="87" t="s">
        <v>101</v>
      </c>
      <c r="F37" s="87" t="s">
        <v>128</v>
      </c>
      <c r="G37" s="75">
        <v>0</v>
      </c>
      <c r="H37" s="75">
        <v>0</v>
      </c>
      <c r="I37" s="75">
        <v>3</v>
      </c>
      <c r="J37" s="75">
        <v>1</v>
      </c>
      <c r="K37" s="75" t="s">
        <v>94</v>
      </c>
      <c r="L37" s="75" t="s">
        <v>95</v>
      </c>
      <c r="M37" s="75" t="s">
        <v>96</v>
      </c>
      <c r="N37" s="95">
        <f>BD_PIC_2024[[#This Row],[Número de Nuevos Estudiantes en Pregrado Primer Curso 2024-1
(Únicamente Ampliación de Cobertura con Recursos 2024) ]]*'información desagregada'!$B$31</f>
        <v>1259280</v>
      </c>
      <c r="O37" s="95">
        <f>BD_PIC_2024[[#This Row],[Número de Nuevos Estudiantes en Pregrado Primer Curso 2024-2
(Únicamente Ampliación de Cobertura con Recursos 2024)]]*'información desagregada'!$B$31</f>
        <v>419760</v>
      </c>
      <c r="P37" s="95">
        <f>BD_PIC_2024[[#This Row],[Derechos de Matrícula 2024 - 1
(Política de Gratuidad)]]+BD_PIC_2024[[#This Row],[Derechos de Matrícula 2024 - 2
(Política de Gratuidad)]]</f>
        <v>1679040</v>
      </c>
      <c r="Q37" s="97" t="s">
        <v>97</v>
      </c>
    </row>
    <row r="38" spans="2:17" s="76" customFormat="1" ht="26.25" customHeight="1">
      <c r="B38" s="10">
        <v>30</v>
      </c>
      <c r="C38" s="75">
        <v>436</v>
      </c>
      <c r="D38" s="87" t="s">
        <v>132</v>
      </c>
      <c r="E38" s="87" t="s">
        <v>101</v>
      </c>
      <c r="F38" s="87" t="s">
        <v>128</v>
      </c>
      <c r="G38" s="75">
        <v>0</v>
      </c>
      <c r="H38" s="75">
        <v>0</v>
      </c>
      <c r="I38" s="75">
        <v>5</v>
      </c>
      <c r="J38" s="75">
        <v>2</v>
      </c>
      <c r="K38" s="75" t="s">
        <v>94</v>
      </c>
      <c r="L38" s="75" t="s">
        <v>95</v>
      </c>
      <c r="M38" s="75" t="s">
        <v>96</v>
      </c>
      <c r="N38" s="95">
        <f>BD_PIC_2024[[#This Row],[Número de Nuevos Estudiantes en Pregrado Primer Curso 2024-1
(Únicamente Ampliación de Cobertura con Recursos 2024) ]]*'información desagregada'!$B$31</f>
        <v>2098800</v>
      </c>
      <c r="O38" s="95">
        <f>BD_PIC_2024[[#This Row],[Número de Nuevos Estudiantes en Pregrado Primer Curso 2024-2
(Únicamente Ampliación de Cobertura con Recursos 2024)]]*'información desagregada'!$B$31</f>
        <v>839520</v>
      </c>
      <c r="P38" s="95">
        <f>BD_PIC_2024[[#This Row],[Derechos de Matrícula 2024 - 1
(Política de Gratuidad)]]+BD_PIC_2024[[#This Row],[Derechos de Matrícula 2024 - 2
(Política de Gratuidad)]]</f>
        <v>2938320</v>
      </c>
      <c r="Q38" s="97" t="s">
        <v>97</v>
      </c>
    </row>
    <row r="39" spans="2:17" s="76" customFormat="1" ht="26.25" customHeight="1">
      <c r="B39" s="10">
        <v>31</v>
      </c>
      <c r="C39" s="75">
        <v>437</v>
      </c>
      <c r="D39" s="87" t="s">
        <v>133</v>
      </c>
      <c r="E39" s="87" t="s">
        <v>101</v>
      </c>
      <c r="F39" s="87" t="s">
        <v>128</v>
      </c>
      <c r="G39" s="75">
        <v>0</v>
      </c>
      <c r="H39" s="75">
        <v>0</v>
      </c>
      <c r="I39" s="75">
        <v>48</v>
      </c>
      <c r="J39" s="75">
        <v>49</v>
      </c>
      <c r="K39" s="75" t="s">
        <v>94</v>
      </c>
      <c r="L39" s="75" t="s">
        <v>95</v>
      </c>
      <c r="M39" s="75" t="s">
        <v>116</v>
      </c>
      <c r="N39" s="95">
        <f>BD_PIC_2024[[#This Row],[Número de Nuevos Estudiantes en Pregrado Primer Curso 2024-1
(Únicamente Ampliación de Cobertura con Recursos 2024) ]]*'información desagregada'!$B$31</f>
        <v>20148480</v>
      </c>
      <c r="O39" s="95">
        <f>BD_PIC_2024[[#This Row],[Número de Nuevos Estudiantes en Pregrado Primer Curso 2024-2
(Únicamente Ampliación de Cobertura con Recursos 2024)]]*'información desagregada'!$B$31</f>
        <v>20568240</v>
      </c>
      <c r="P39" s="95">
        <f>BD_PIC_2024[[#This Row],[Derechos de Matrícula 2024 - 1
(Política de Gratuidad)]]+BD_PIC_2024[[#This Row],[Derechos de Matrícula 2024 - 2
(Política de Gratuidad)]]</f>
        <v>40716720</v>
      </c>
      <c r="Q39" s="97" t="s">
        <v>97</v>
      </c>
    </row>
    <row r="40" spans="2:17" s="76" customFormat="1" ht="26.25" customHeight="1">
      <c r="B40" s="10">
        <v>32</v>
      </c>
      <c r="C40" s="75">
        <v>437</v>
      </c>
      <c r="D40" s="87" t="s">
        <v>133</v>
      </c>
      <c r="E40" s="87" t="s">
        <v>101</v>
      </c>
      <c r="F40" s="87" t="s">
        <v>128</v>
      </c>
      <c r="G40" s="75">
        <v>0</v>
      </c>
      <c r="H40" s="75">
        <v>0</v>
      </c>
      <c r="I40" s="75">
        <v>-15</v>
      </c>
      <c r="J40" s="75">
        <v>11</v>
      </c>
      <c r="K40" s="75" t="s">
        <v>94</v>
      </c>
      <c r="L40" s="75" t="s">
        <v>95</v>
      </c>
      <c r="M40" s="75" t="s">
        <v>96</v>
      </c>
      <c r="N40" s="95">
        <f>BD_PIC_2024[[#This Row],[Número de Nuevos Estudiantes en Pregrado Primer Curso 2024-1
(Únicamente Ampliación de Cobertura con Recursos 2024) ]]*'información desagregada'!$B$31</f>
        <v>-6296400</v>
      </c>
      <c r="O40" s="95">
        <f>BD_PIC_2024[[#This Row],[Número de Nuevos Estudiantes en Pregrado Primer Curso 2024-2
(Únicamente Ampliación de Cobertura con Recursos 2024)]]*'información desagregada'!$B$31</f>
        <v>4617360</v>
      </c>
      <c r="P40" s="95">
        <f>BD_PIC_2024[[#This Row],[Derechos de Matrícula 2024 - 1
(Política de Gratuidad)]]+BD_PIC_2024[[#This Row],[Derechos de Matrícula 2024 - 2
(Política de Gratuidad)]]</f>
        <v>-1679040</v>
      </c>
      <c r="Q40" s="97" t="s">
        <v>97</v>
      </c>
    </row>
    <row r="41" spans="2:17" s="76" customFormat="1" ht="26.25" customHeight="1">
      <c r="B41" s="10">
        <v>33</v>
      </c>
      <c r="C41" s="75">
        <v>438</v>
      </c>
      <c r="D41" s="87" t="s">
        <v>134</v>
      </c>
      <c r="E41" s="87" t="s">
        <v>101</v>
      </c>
      <c r="F41" s="87" t="s">
        <v>99</v>
      </c>
      <c r="G41" s="75">
        <v>0</v>
      </c>
      <c r="H41" s="75">
        <v>0</v>
      </c>
      <c r="I41" s="75">
        <v>-50</v>
      </c>
      <c r="J41" s="75">
        <v>2</v>
      </c>
      <c r="K41" s="75" t="s">
        <v>94</v>
      </c>
      <c r="L41" s="75" t="s">
        <v>95</v>
      </c>
      <c r="M41" s="75" t="s">
        <v>96</v>
      </c>
      <c r="N41" s="95">
        <f>BD_PIC_2024[[#This Row],[Número de Nuevos Estudiantes en Pregrado Primer Curso 2024-1
(Únicamente Ampliación de Cobertura con Recursos 2024) ]]*'información desagregada'!$B$31</f>
        <v>-20988000</v>
      </c>
      <c r="O41" s="95">
        <f>BD_PIC_2024[[#This Row],[Número de Nuevos Estudiantes en Pregrado Primer Curso 2024-2
(Únicamente Ampliación de Cobertura con Recursos 2024)]]*'información desagregada'!$B$31</f>
        <v>839520</v>
      </c>
      <c r="P41" s="95">
        <f>BD_PIC_2024[[#This Row],[Derechos de Matrícula 2024 - 1
(Política de Gratuidad)]]+BD_PIC_2024[[#This Row],[Derechos de Matrícula 2024 - 2
(Política de Gratuidad)]]</f>
        <v>-20148480</v>
      </c>
      <c r="Q41" s="97" t="s">
        <v>97</v>
      </c>
    </row>
    <row r="42" spans="2:17" s="76" customFormat="1" ht="26.25" customHeight="1">
      <c r="B42" s="10">
        <v>34</v>
      </c>
      <c r="C42" s="75">
        <v>439</v>
      </c>
      <c r="D42" s="87" t="s">
        <v>135</v>
      </c>
      <c r="E42" s="87" t="s">
        <v>101</v>
      </c>
      <c r="F42" s="87" t="s">
        <v>99</v>
      </c>
      <c r="G42" s="75">
        <v>0</v>
      </c>
      <c r="H42" s="75">
        <v>0</v>
      </c>
      <c r="I42" s="75">
        <v>-50</v>
      </c>
      <c r="J42" s="75">
        <v>-11</v>
      </c>
      <c r="K42" s="75" t="s">
        <v>94</v>
      </c>
      <c r="L42" s="75" t="s">
        <v>95</v>
      </c>
      <c r="M42" s="75" t="s">
        <v>96</v>
      </c>
      <c r="N42" s="95">
        <f>BD_PIC_2024[[#This Row],[Número de Nuevos Estudiantes en Pregrado Primer Curso 2024-1
(Únicamente Ampliación de Cobertura con Recursos 2024) ]]*'información desagregada'!$B$31</f>
        <v>-20988000</v>
      </c>
      <c r="O42" s="95">
        <f>BD_PIC_2024[[#This Row],[Número de Nuevos Estudiantes en Pregrado Primer Curso 2024-2
(Únicamente Ampliación de Cobertura con Recursos 2024)]]*'información desagregada'!$B$31</f>
        <v>-4617360</v>
      </c>
      <c r="P42" s="95">
        <f>BD_PIC_2024[[#This Row],[Derechos de Matrícula 2024 - 1
(Política de Gratuidad)]]+BD_PIC_2024[[#This Row],[Derechos de Matrícula 2024 - 2
(Política de Gratuidad)]]</f>
        <v>-25605360</v>
      </c>
      <c r="Q42" s="97" t="s">
        <v>97</v>
      </c>
    </row>
    <row r="43" spans="2:17" s="76" customFormat="1" ht="26.25" customHeight="1">
      <c r="B43" s="10">
        <v>35</v>
      </c>
      <c r="C43" s="75">
        <v>440</v>
      </c>
      <c r="D43" s="87" t="s">
        <v>136</v>
      </c>
      <c r="E43" s="87" t="s">
        <v>101</v>
      </c>
      <c r="F43" s="87" t="s">
        <v>99</v>
      </c>
      <c r="G43" s="75">
        <v>0</v>
      </c>
      <c r="H43" s="75">
        <v>0</v>
      </c>
      <c r="I43" s="75">
        <v>-58</v>
      </c>
      <c r="J43" s="75">
        <v>-3</v>
      </c>
      <c r="K43" s="75" t="s">
        <v>94</v>
      </c>
      <c r="L43" s="75" t="s">
        <v>95</v>
      </c>
      <c r="M43" s="75" t="s">
        <v>96</v>
      </c>
      <c r="N43" s="95">
        <f>BD_PIC_2024[[#This Row],[Número de Nuevos Estudiantes en Pregrado Primer Curso 2024-1
(Únicamente Ampliación de Cobertura con Recursos 2024) ]]*'información desagregada'!$B$31</f>
        <v>-24346080</v>
      </c>
      <c r="O43" s="95">
        <f>BD_PIC_2024[[#This Row],[Número de Nuevos Estudiantes en Pregrado Primer Curso 2024-2
(Únicamente Ampliación de Cobertura con Recursos 2024)]]*'información desagregada'!$B$31</f>
        <v>-1259280</v>
      </c>
      <c r="P43" s="95">
        <f>BD_PIC_2024[[#This Row],[Derechos de Matrícula 2024 - 1
(Política de Gratuidad)]]+BD_PIC_2024[[#This Row],[Derechos de Matrícula 2024 - 2
(Política de Gratuidad)]]</f>
        <v>-25605360</v>
      </c>
      <c r="Q43" s="97" t="s">
        <v>97</v>
      </c>
    </row>
    <row r="44" spans="2:17" s="76" customFormat="1" ht="26.25" customHeight="1">
      <c r="B44" s="10">
        <v>36</v>
      </c>
      <c r="C44" s="75">
        <v>441</v>
      </c>
      <c r="D44" s="87" t="s">
        <v>137</v>
      </c>
      <c r="E44" s="87" t="s">
        <v>101</v>
      </c>
      <c r="F44" s="87" t="s">
        <v>128</v>
      </c>
      <c r="G44" s="75">
        <v>0</v>
      </c>
      <c r="H44" s="75">
        <v>0</v>
      </c>
      <c r="I44" s="75">
        <v>60</v>
      </c>
      <c r="J44" s="75">
        <v>-38</v>
      </c>
      <c r="K44" s="75" t="s">
        <v>94</v>
      </c>
      <c r="L44" s="75" t="s">
        <v>95</v>
      </c>
      <c r="M44" s="75" t="s">
        <v>96</v>
      </c>
      <c r="N44" s="95">
        <f>BD_PIC_2024[[#This Row],[Número de Nuevos Estudiantes en Pregrado Primer Curso 2024-1
(Únicamente Ampliación de Cobertura con Recursos 2024) ]]*'información desagregada'!$B$31</f>
        <v>25185600</v>
      </c>
      <c r="O44" s="95">
        <f>BD_PIC_2024[[#This Row],[Número de Nuevos Estudiantes en Pregrado Primer Curso 2024-2
(Únicamente Ampliación de Cobertura con Recursos 2024)]]*'información desagregada'!$B$31</f>
        <v>-15950880</v>
      </c>
      <c r="P44" s="95">
        <f>BD_PIC_2024[[#This Row],[Derechos de Matrícula 2024 - 1
(Política de Gratuidad)]]+BD_PIC_2024[[#This Row],[Derechos de Matrícula 2024 - 2
(Política de Gratuidad)]]</f>
        <v>9234720</v>
      </c>
      <c r="Q44" s="97" t="s">
        <v>97</v>
      </c>
    </row>
    <row r="45" spans="2:17" s="76" customFormat="1" ht="26.25" customHeight="1">
      <c r="B45" s="10">
        <v>37</v>
      </c>
      <c r="C45" s="75">
        <v>442</v>
      </c>
      <c r="D45" s="87" t="s">
        <v>138</v>
      </c>
      <c r="E45" s="87" t="s">
        <v>101</v>
      </c>
      <c r="F45" s="87" t="s">
        <v>128</v>
      </c>
      <c r="G45" s="75">
        <v>0</v>
      </c>
      <c r="H45" s="75">
        <v>0</v>
      </c>
      <c r="I45" s="75">
        <v>16</v>
      </c>
      <c r="J45" s="75">
        <v>9</v>
      </c>
      <c r="K45" s="75" t="s">
        <v>94</v>
      </c>
      <c r="L45" s="75" t="s">
        <v>95</v>
      </c>
      <c r="M45" s="75" t="s">
        <v>96</v>
      </c>
      <c r="N45" s="95">
        <f>BD_PIC_2024[[#This Row],[Número de Nuevos Estudiantes en Pregrado Primer Curso 2024-1
(Únicamente Ampliación de Cobertura con Recursos 2024) ]]*'información desagregada'!$B$31</f>
        <v>6716160</v>
      </c>
      <c r="O45" s="95">
        <f>BD_PIC_2024[[#This Row],[Número de Nuevos Estudiantes en Pregrado Primer Curso 2024-2
(Únicamente Ampliación de Cobertura con Recursos 2024)]]*'información desagregada'!$B$31</f>
        <v>3777840</v>
      </c>
      <c r="P45" s="95">
        <f>BD_PIC_2024[[#This Row],[Derechos de Matrícula 2024 - 1
(Política de Gratuidad)]]+BD_PIC_2024[[#This Row],[Derechos de Matrícula 2024 - 2
(Política de Gratuidad)]]</f>
        <v>10494000</v>
      </c>
      <c r="Q45" s="97" t="s">
        <v>97</v>
      </c>
    </row>
    <row r="46" spans="2:17" s="76" customFormat="1" ht="26.25" customHeight="1">
      <c r="B46" s="10">
        <v>38</v>
      </c>
      <c r="C46" s="75">
        <v>444</v>
      </c>
      <c r="D46" s="87" t="s">
        <v>139</v>
      </c>
      <c r="E46" s="87" t="s">
        <v>101</v>
      </c>
      <c r="F46" s="87" t="s">
        <v>140</v>
      </c>
      <c r="G46" s="75">
        <v>0</v>
      </c>
      <c r="H46" s="75">
        <v>0</v>
      </c>
      <c r="I46" s="75">
        <v>-33</v>
      </c>
      <c r="J46" s="75">
        <v>4</v>
      </c>
      <c r="K46" s="75" t="s">
        <v>94</v>
      </c>
      <c r="L46" s="75" t="s">
        <v>95</v>
      </c>
      <c r="M46" s="75" t="s">
        <v>96</v>
      </c>
      <c r="N46" s="95">
        <f>BD_PIC_2024[[#This Row],[Número de Nuevos Estudiantes en Pregrado Primer Curso 2024-1
(Únicamente Ampliación de Cobertura con Recursos 2024) ]]*'información desagregada'!$B$31</f>
        <v>-13852080</v>
      </c>
      <c r="O46" s="95">
        <f>BD_PIC_2024[[#This Row],[Número de Nuevos Estudiantes en Pregrado Primer Curso 2024-2
(Únicamente Ampliación de Cobertura con Recursos 2024)]]*'información desagregada'!$B$31</f>
        <v>1679040</v>
      </c>
      <c r="P46" s="95">
        <f>BD_PIC_2024[[#This Row],[Derechos de Matrícula 2024 - 1
(Política de Gratuidad)]]+BD_PIC_2024[[#This Row],[Derechos de Matrícula 2024 - 2
(Política de Gratuidad)]]</f>
        <v>-12173040</v>
      </c>
      <c r="Q46" s="97" t="s">
        <v>97</v>
      </c>
    </row>
    <row r="47" spans="2:17" s="76" customFormat="1" ht="26.25" customHeight="1">
      <c r="B47" s="10">
        <v>39</v>
      </c>
      <c r="C47" s="75">
        <v>445</v>
      </c>
      <c r="D47" s="87" t="s">
        <v>141</v>
      </c>
      <c r="E47" s="87" t="s">
        <v>101</v>
      </c>
      <c r="F47" s="87" t="s">
        <v>140</v>
      </c>
      <c r="G47" s="75">
        <v>0</v>
      </c>
      <c r="H47" s="75">
        <v>0</v>
      </c>
      <c r="I47" s="75">
        <v>-31</v>
      </c>
      <c r="J47" s="75">
        <v>0</v>
      </c>
      <c r="K47" s="75" t="s">
        <v>94</v>
      </c>
      <c r="L47" s="75" t="s">
        <v>95</v>
      </c>
      <c r="M47" s="75" t="s">
        <v>96</v>
      </c>
      <c r="N47" s="95">
        <f>BD_PIC_2024[[#This Row],[Número de Nuevos Estudiantes en Pregrado Primer Curso 2024-1
(Únicamente Ampliación de Cobertura con Recursos 2024) ]]*'información desagregada'!$B$31</f>
        <v>-13012560</v>
      </c>
      <c r="O47" s="96">
        <v>0</v>
      </c>
      <c r="P47" s="95">
        <f>BD_PIC_2024[[#This Row],[Derechos de Matrícula 2024 - 1
(Política de Gratuidad)]]+BD_PIC_2024[[#This Row],[Derechos de Matrícula 2024 - 2
(Política de Gratuidad)]]</f>
        <v>-13012560</v>
      </c>
      <c r="Q47" s="97" t="s">
        <v>97</v>
      </c>
    </row>
    <row r="48" spans="2:17" s="76" customFormat="1" ht="26.25" customHeight="1">
      <c r="B48" s="10">
        <v>40</v>
      </c>
      <c r="C48" s="75">
        <v>446</v>
      </c>
      <c r="D48" s="87" t="s">
        <v>142</v>
      </c>
      <c r="E48" s="87" t="s">
        <v>101</v>
      </c>
      <c r="F48" s="87" t="s">
        <v>140</v>
      </c>
      <c r="G48" s="75">
        <v>0</v>
      </c>
      <c r="H48" s="75">
        <v>0</v>
      </c>
      <c r="I48" s="75">
        <v>-38</v>
      </c>
      <c r="J48" s="75">
        <v>-5</v>
      </c>
      <c r="K48" s="75" t="s">
        <v>94</v>
      </c>
      <c r="L48" s="75" t="s">
        <v>95</v>
      </c>
      <c r="M48" s="75" t="s">
        <v>96</v>
      </c>
      <c r="N48" s="95">
        <f>BD_PIC_2024[[#This Row],[Número de Nuevos Estudiantes en Pregrado Primer Curso 2024-1
(Únicamente Ampliación de Cobertura con Recursos 2024) ]]*'información desagregada'!$B$31</f>
        <v>-15950880</v>
      </c>
      <c r="O48" s="95">
        <f>BD_PIC_2024[[#This Row],[Número de Nuevos Estudiantes en Pregrado Primer Curso 2024-2
(Únicamente Ampliación de Cobertura con Recursos 2024)]]*'información desagregada'!$B$31</f>
        <v>-2098800</v>
      </c>
      <c r="P48" s="95">
        <f>BD_PIC_2024[[#This Row],[Derechos de Matrícula 2024 - 1
(Política de Gratuidad)]]+BD_PIC_2024[[#This Row],[Derechos de Matrícula 2024 - 2
(Política de Gratuidad)]]</f>
        <v>-18049680</v>
      </c>
      <c r="Q48" s="97" t="s">
        <v>97</v>
      </c>
    </row>
    <row r="49" spans="2:17" s="76" customFormat="1" ht="26.25" customHeight="1">
      <c r="B49" s="10">
        <v>41</v>
      </c>
      <c r="C49" s="75">
        <v>447</v>
      </c>
      <c r="D49" s="87" t="s">
        <v>143</v>
      </c>
      <c r="E49" s="87" t="s">
        <v>101</v>
      </c>
      <c r="F49" s="87" t="s">
        <v>140</v>
      </c>
      <c r="G49" s="75">
        <v>0</v>
      </c>
      <c r="H49" s="75">
        <v>0</v>
      </c>
      <c r="I49" s="75">
        <v>-28</v>
      </c>
      <c r="J49" s="75">
        <v>0</v>
      </c>
      <c r="K49" s="75" t="s">
        <v>94</v>
      </c>
      <c r="L49" s="75" t="s">
        <v>95</v>
      </c>
      <c r="M49" s="75" t="s">
        <v>96</v>
      </c>
      <c r="N49" s="95">
        <f>BD_PIC_2024[[#This Row],[Número de Nuevos Estudiantes en Pregrado Primer Curso 2024-1
(Únicamente Ampliación de Cobertura con Recursos 2024) ]]*'información desagregada'!$B$31</f>
        <v>-11753280</v>
      </c>
      <c r="O49" s="96">
        <v>0</v>
      </c>
      <c r="P49" s="95">
        <f>BD_PIC_2024[[#This Row],[Derechos de Matrícula 2024 - 1
(Política de Gratuidad)]]+BD_PIC_2024[[#This Row],[Derechos de Matrícula 2024 - 2
(Política de Gratuidad)]]</f>
        <v>-11753280</v>
      </c>
      <c r="Q49" s="97" t="s">
        <v>97</v>
      </c>
    </row>
    <row r="50" spans="2:17" s="76" customFormat="1" ht="26.25" customHeight="1">
      <c r="B50" s="10">
        <v>42</v>
      </c>
      <c r="C50" s="75">
        <v>448</v>
      </c>
      <c r="D50" s="87" t="s">
        <v>144</v>
      </c>
      <c r="E50" s="87" t="s">
        <v>101</v>
      </c>
      <c r="F50" s="87" t="s">
        <v>140</v>
      </c>
      <c r="G50" s="75">
        <v>0</v>
      </c>
      <c r="H50" s="75">
        <v>0</v>
      </c>
      <c r="I50" s="75">
        <v>-16</v>
      </c>
      <c r="J50" s="75">
        <v>-9</v>
      </c>
      <c r="K50" s="75" t="s">
        <v>94</v>
      </c>
      <c r="L50" s="75" t="s">
        <v>95</v>
      </c>
      <c r="M50" s="75" t="s">
        <v>96</v>
      </c>
      <c r="N50" s="95">
        <f>BD_PIC_2024[[#This Row],[Número de Nuevos Estudiantes en Pregrado Primer Curso 2024-1
(Únicamente Ampliación de Cobertura con Recursos 2024) ]]*'información desagregada'!$B$31</f>
        <v>-6716160</v>
      </c>
      <c r="O50" s="95">
        <f>BD_PIC_2024[[#This Row],[Número de Nuevos Estudiantes en Pregrado Primer Curso 2024-2
(Únicamente Ampliación de Cobertura con Recursos 2024)]]*'información desagregada'!$B$31</f>
        <v>-3777840</v>
      </c>
      <c r="P50" s="95">
        <f>BD_PIC_2024[[#This Row],[Derechos de Matrícula 2024 - 1
(Política de Gratuidad)]]+BD_PIC_2024[[#This Row],[Derechos de Matrícula 2024 - 2
(Política de Gratuidad)]]</f>
        <v>-10494000</v>
      </c>
      <c r="Q50" s="97" t="s">
        <v>97</v>
      </c>
    </row>
    <row r="51" spans="2:17" s="76" customFormat="1" ht="26.25" customHeight="1">
      <c r="B51" s="10">
        <v>43</v>
      </c>
      <c r="C51" s="75">
        <v>450</v>
      </c>
      <c r="D51" s="87" t="s">
        <v>145</v>
      </c>
      <c r="E51" s="87" t="s">
        <v>101</v>
      </c>
      <c r="F51" s="87" t="s">
        <v>140</v>
      </c>
      <c r="G51" s="75">
        <v>0</v>
      </c>
      <c r="H51" s="75">
        <v>0</v>
      </c>
      <c r="I51" s="75">
        <v>-25</v>
      </c>
      <c r="J51" s="75">
        <v>-8</v>
      </c>
      <c r="K51" s="75" t="s">
        <v>94</v>
      </c>
      <c r="L51" s="75" t="s">
        <v>95</v>
      </c>
      <c r="M51" s="75" t="s">
        <v>96</v>
      </c>
      <c r="N51" s="95">
        <f>BD_PIC_2024[[#This Row],[Número de Nuevos Estudiantes en Pregrado Primer Curso 2024-1
(Únicamente Ampliación de Cobertura con Recursos 2024) ]]*'información desagregada'!$B$31</f>
        <v>-10494000</v>
      </c>
      <c r="O51" s="95">
        <f>BD_PIC_2024[[#This Row],[Número de Nuevos Estudiantes en Pregrado Primer Curso 2024-2
(Únicamente Ampliación de Cobertura con Recursos 2024)]]*'información desagregada'!$B$31</f>
        <v>-3358080</v>
      </c>
      <c r="P51" s="95">
        <f>BD_PIC_2024[[#This Row],[Derechos de Matrícula 2024 - 1
(Política de Gratuidad)]]+BD_PIC_2024[[#This Row],[Derechos de Matrícula 2024 - 2
(Política de Gratuidad)]]</f>
        <v>-13852080</v>
      </c>
      <c r="Q51" s="97" t="s">
        <v>97</v>
      </c>
    </row>
    <row r="52" spans="2:17" s="76" customFormat="1" ht="26.25" customHeight="1">
      <c r="B52" s="10">
        <v>44</v>
      </c>
      <c r="C52" s="75">
        <v>451</v>
      </c>
      <c r="D52" s="87" t="s">
        <v>146</v>
      </c>
      <c r="E52" s="87" t="s">
        <v>101</v>
      </c>
      <c r="F52" s="87" t="s">
        <v>140</v>
      </c>
      <c r="G52" s="75">
        <v>0</v>
      </c>
      <c r="H52" s="75">
        <v>0</v>
      </c>
      <c r="I52" s="75">
        <v>6</v>
      </c>
      <c r="J52" s="75">
        <v>31</v>
      </c>
      <c r="K52" s="75" t="s">
        <v>94</v>
      </c>
      <c r="L52" s="75" t="s">
        <v>95</v>
      </c>
      <c r="M52" s="75" t="s">
        <v>96</v>
      </c>
      <c r="N52" s="95">
        <f>BD_PIC_2024[[#This Row],[Número de Nuevos Estudiantes en Pregrado Primer Curso 2024-1
(Únicamente Ampliación de Cobertura con Recursos 2024) ]]*'información desagregada'!$B$31</f>
        <v>2518560</v>
      </c>
      <c r="O52" s="95">
        <f>BD_PIC_2024[[#This Row],[Número de Nuevos Estudiantes en Pregrado Primer Curso 2024-2
(Únicamente Ampliación de Cobertura con Recursos 2024)]]*'información desagregada'!$B$31</f>
        <v>13012560</v>
      </c>
      <c r="P52" s="95">
        <f>BD_PIC_2024[[#This Row],[Derechos de Matrícula 2024 - 1
(Política de Gratuidad)]]+BD_PIC_2024[[#This Row],[Derechos de Matrícula 2024 - 2
(Política de Gratuidad)]]</f>
        <v>15531120</v>
      </c>
      <c r="Q52" s="97" t="s">
        <v>97</v>
      </c>
    </row>
    <row r="53" spans="2:17" s="76" customFormat="1" ht="26.25" customHeight="1">
      <c r="B53" s="10">
        <v>45</v>
      </c>
      <c r="C53" s="75">
        <v>451</v>
      </c>
      <c r="D53" s="87" t="s">
        <v>147</v>
      </c>
      <c r="E53" s="87" t="s">
        <v>101</v>
      </c>
      <c r="F53" s="87" t="s">
        <v>140</v>
      </c>
      <c r="G53" s="75">
        <v>0</v>
      </c>
      <c r="H53" s="75">
        <v>0</v>
      </c>
      <c r="I53" s="75">
        <v>-27</v>
      </c>
      <c r="J53" s="75">
        <v>34</v>
      </c>
      <c r="K53" s="75" t="s">
        <v>94</v>
      </c>
      <c r="L53" s="75" t="s">
        <v>95</v>
      </c>
      <c r="M53" s="75" t="s">
        <v>148</v>
      </c>
      <c r="N53" s="95">
        <f>BD_PIC_2024[[#This Row],[Número de Nuevos Estudiantes en Pregrado Primer Curso 2024-1
(Únicamente Ampliación de Cobertura con Recursos 2024) ]]*'información desagregada'!$B$31</f>
        <v>-11333520</v>
      </c>
      <c r="O53" s="95">
        <f>BD_PIC_2024[[#This Row],[Número de Nuevos Estudiantes en Pregrado Primer Curso 2024-2
(Únicamente Ampliación de Cobertura con Recursos 2024)]]*'información desagregada'!$B$31</f>
        <v>14271840</v>
      </c>
      <c r="P53" s="95">
        <f>BD_PIC_2024[[#This Row],[Derechos de Matrícula 2024 - 1
(Política de Gratuidad)]]+BD_PIC_2024[[#This Row],[Derechos de Matrícula 2024 - 2
(Política de Gratuidad)]]</f>
        <v>2938320</v>
      </c>
      <c r="Q53" s="97" t="s">
        <v>97</v>
      </c>
    </row>
    <row r="54" spans="2:17" s="76" customFormat="1" ht="26.25" customHeight="1">
      <c r="B54" s="10">
        <v>46</v>
      </c>
      <c r="C54" s="75">
        <v>452</v>
      </c>
      <c r="D54" s="87" t="s">
        <v>149</v>
      </c>
      <c r="E54" s="87" t="s">
        <v>101</v>
      </c>
      <c r="F54" s="87" t="s">
        <v>93</v>
      </c>
      <c r="G54" s="75">
        <v>0</v>
      </c>
      <c r="H54" s="75">
        <v>0</v>
      </c>
      <c r="I54" s="75">
        <v>-1</v>
      </c>
      <c r="J54" s="75">
        <v>-2</v>
      </c>
      <c r="K54" s="75" t="s">
        <v>94</v>
      </c>
      <c r="L54" s="75" t="s">
        <v>95</v>
      </c>
      <c r="M54" s="75" t="s">
        <v>109</v>
      </c>
      <c r="N54" s="95">
        <f>BD_PIC_2024[[#This Row],[Número de Nuevos Estudiantes en Pregrado Primer Curso 2024-1
(Únicamente Ampliación de Cobertura con Recursos 2024) ]]*'información desagregada'!$B$31</f>
        <v>-419760</v>
      </c>
      <c r="O54" s="95">
        <f>BD_PIC_2024[[#This Row],[Número de Nuevos Estudiantes en Pregrado Primer Curso 2024-2
(Únicamente Ampliación de Cobertura con Recursos 2024)]]*'información desagregada'!$B$31</f>
        <v>-839520</v>
      </c>
      <c r="P54" s="95">
        <f>BD_PIC_2024[[#This Row],[Derechos de Matrícula 2024 - 1
(Política de Gratuidad)]]+BD_PIC_2024[[#This Row],[Derechos de Matrícula 2024 - 2
(Política de Gratuidad)]]</f>
        <v>-1259280</v>
      </c>
      <c r="Q54" s="97" t="s">
        <v>97</v>
      </c>
    </row>
    <row r="55" spans="2:17" s="76" customFormat="1" ht="26.25" customHeight="1">
      <c r="B55" s="10">
        <v>47</v>
      </c>
      <c r="C55" s="75">
        <v>452</v>
      </c>
      <c r="D55" s="87" t="s">
        <v>149</v>
      </c>
      <c r="E55" s="87" t="s">
        <v>101</v>
      </c>
      <c r="F55" s="87" t="s">
        <v>93</v>
      </c>
      <c r="G55" s="75">
        <v>0</v>
      </c>
      <c r="H55" s="75">
        <v>0</v>
      </c>
      <c r="I55" s="75">
        <v>-12</v>
      </c>
      <c r="J55" s="75">
        <v>-16</v>
      </c>
      <c r="K55" s="75" t="s">
        <v>94</v>
      </c>
      <c r="L55" s="75" t="s">
        <v>95</v>
      </c>
      <c r="M55" s="75" t="s">
        <v>96</v>
      </c>
      <c r="N55" s="95">
        <f>BD_PIC_2024[[#This Row],[Número de Nuevos Estudiantes en Pregrado Primer Curso 2024-1
(Únicamente Ampliación de Cobertura con Recursos 2024) ]]*'información desagregada'!$B$31</f>
        <v>-5037120</v>
      </c>
      <c r="O55" s="95">
        <f>BD_PIC_2024[[#This Row],[Número de Nuevos Estudiantes en Pregrado Primer Curso 2024-2
(Únicamente Ampliación de Cobertura con Recursos 2024)]]*'información desagregada'!$B$31</f>
        <v>-6716160</v>
      </c>
      <c r="P55" s="95">
        <f>BD_PIC_2024[[#This Row],[Derechos de Matrícula 2024 - 1
(Política de Gratuidad)]]+BD_PIC_2024[[#This Row],[Derechos de Matrícula 2024 - 2
(Política de Gratuidad)]]</f>
        <v>-11753280</v>
      </c>
      <c r="Q55" s="97" t="s">
        <v>97</v>
      </c>
    </row>
    <row r="56" spans="2:17" s="76" customFormat="1" ht="26.25" customHeight="1">
      <c r="B56" s="10">
        <v>48</v>
      </c>
      <c r="C56" s="75">
        <v>453</v>
      </c>
      <c r="D56" s="87" t="s">
        <v>150</v>
      </c>
      <c r="E56" s="87" t="s">
        <v>101</v>
      </c>
      <c r="F56" s="87" t="s">
        <v>93</v>
      </c>
      <c r="G56" s="75">
        <v>0</v>
      </c>
      <c r="H56" s="75">
        <v>0</v>
      </c>
      <c r="I56" s="75">
        <v>49</v>
      </c>
      <c r="J56" s="75">
        <v>0</v>
      </c>
      <c r="K56" s="75" t="s">
        <v>94</v>
      </c>
      <c r="L56" s="75" t="s">
        <v>95</v>
      </c>
      <c r="M56" s="75" t="s">
        <v>96</v>
      </c>
      <c r="N56" s="95">
        <f>BD_PIC_2024[[#This Row],[Número de Nuevos Estudiantes en Pregrado Primer Curso 2024-1
(Únicamente Ampliación de Cobertura con Recursos 2024) ]]*'información desagregada'!$B$31</f>
        <v>20568240</v>
      </c>
      <c r="O56" s="96">
        <v>0</v>
      </c>
      <c r="P56" s="95">
        <f>BD_PIC_2024[[#This Row],[Derechos de Matrícula 2024 - 1
(Política de Gratuidad)]]+BD_PIC_2024[[#This Row],[Derechos de Matrícula 2024 - 2
(Política de Gratuidad)]]</f>
        <v>20568240</v>
      </c>
      <c r="Q56" s="97" t="s">
        <v>97</v>
      </c>
    </row>
    <row r="57" spans="2:17" s="76" customFormat="1" ht="26.25" customHeight="1">
      <c r="B57" s="10">
        <v>49</v>
      </c>
      <c r="C57" s="75">
        <v>454</v>
      </c>
      <c r="D57" s="87" t="s">
        <v>151</v>
      </c>
      <c r="E57" s="87" t="s">
        <v>101</v>
      </c>
      <c r="F57" s="87" t="s">
        <v>93</v>
      </c>
      <c r="G57" s="75">
        <v>0</v>
      </c>
      <c r="H57" s="75">
        <v>0</v>
      </c>
      <c r="I57" s="75">
        <v>56</v>
      </c>
      <c r="J57" s="75">
        <v>19</v>
      </c>
      <c r="K57" s="75" t="s">
        <v>94</v>
      </c>
      <c r="L57" s="75" t="s">
        <v>95</v>
      </c>
      <c r="M57" s="75" t="s">
        <v>96</v>
      </c>
      <c r="N57" s="95">
        <f>BD_PIC_2024[[#This Row],[Número de Nuevos Estudiantes en Pregrado Primer Curso 2024-1
(Únicamente Ampliación de Cobertura con Recursos 2024) ]]*'información desagregada'!$B$31</f>
        <v>23506560</v>
      </c>
      <c r="O57" s="95">
        <f>BD_PIC_2024[[#This Row],[Número de Nuevos Estudiantes en Pregrado Primer Curso 2024-2
(Únicamente Ampliación de Cobertura con Recursos 2024)]]*'información desagregada'!$B$31</f>
        <v>7975440</v>
      </c>
      <c r="P57" s="95">
        <f>BD_PIC_2024[[#This Row],[Derechos de Matrícula 2024 - 1
(Política de Gratuidad)]]+BD_PIC_2024[[#This Row],[Derechos de Matrícula 2024 - 2
(Política de Gratuidad)]]</f>
        <v>31482000</v>
      </c>
      <c r="Q57" s="97" t="s">
        <v>97</v>
      </c>
    </row>
    <row r="58" spans="2:17" s="76" customFormat="1" ht="26.25" customHeight="1">
      <c r="B58" s="10">
        <v>50</v>
      </c>
      <c r="C58" s="75">
        <v>455</v>
      </c>
      <c r="D58" s="87" t="s">
        <v>152</v>
      </c>
      <c r="E58" s="87" t="s">
        <v>101</v>
      </c>
      <c r="F58" s="87" t="s">
        <v>93</v>
      </c>
      <c r="G58" s="75">
        <v>0</v>
      </c>
      <c r="H58" s="75">
        <v>0</v>
      </c>
      <c r="I58" s="75">
        <v>29</v>
      </c>
      <c r="J58" s="75">
        <v>1</v>
      </c>
      <c r="K58" s="75" t="s">
        <v>94</v>
      </c>
      <c r="L58" s="75" t="s">
        <v>95</v>
      </c>
      <c r="M58" s="75" t="s">
        <v>96</v>
      </c>
      <c r="N58" s="95">
        <f>BD_PIC_2024[[#This Row],[Número de Nuevos Estudiantes en Pregrado Primer Curso 2024-1
(Únicamente Ampliación de Cobertura con Recursos 2024) ]]*'información desagregada'!$B$31</f>
        <v>12173040</v>
      </c>
      <c r="O58" s="95">
        <f>BD_PIC_2024[[#This Row],[Número de Nuevos Estudiantes en Pregrado Primer Curso 2024-2
(Únicamente Ampliación de Cobertura con Recursos 2024)]]*'información desagregada'!$B$31</f>
        <v>419760</v>
      </c>
      <c r="P58" s="95">
        <f>BD_PIC_2024[[#This Row],[Derechos de Matrícula 2024 - 1
(Política de Gratuidad)]]+BD_PIC_2024[[#This Row],[Derechos de Matrícula 2024 - 2
(Política de Gratuidad)]]</f>
        <v>12592800</v>
      </c>
      <c r="Q58" s="97" t="s">
        <v>97</v>
      </c>
    </row>
    <row r="59" spans="2:17" s="76" customFormat="1" ht="26.25" customHeight="1">
      <c r="B59" s="10">
        <v>51</v>
      </c>
      <c r="C59" s="75">
        <v>456</v>
      </c>
      <c r="D59" s="87" t="s">
        <v>153</v>
      </c>
      <c r="E59" s="87" t="s">
        <v>101</v>
      </c>
      <c r="F59" s="87" t="s">
        <v>93</v>
      </c>
      <c r="G59" s="75">
        <v>0</v>
      </c>
      <c r="H59" s="75">
        <v>0</v>
      </c>
      <c r="I59" s="75">
        <v>0</v>
      </c>
      <c r="J59" s="75">
        <v>-4</v>
      </c>
      <c r="K59" s="75" t="s">
        <v>94</v>
      </c>
      <c r="L59" s="75" t="s">
        <v>95</v>
      </c>
      <c r="M59" s="75" t="s">
        <v>96</v>
      </c>
      <c r="N59" s="96">
        <v>0</v>
      </c>
      <c r="O59" s="95">
        <f>BD_PIC_2024[[#This Row],[Número de Nuevos Estudiantes en Pregrado Primer Curso 2024-2
(Únicamente Ampliación de Cobertura con Recursos 2024)]]*'información desagregada'!$B$31</f>
        <v>-1679040</v>
      </c>
      <c r="P59" s="95">
        <f>BD_PIC_2024[[#This Row],[Derechos de Matrícula 2024 - 1
(Política de Gratuidad)]]+BD_PIC_2024[[#This Row],[Derechos de Matrícula 2024 - 2
(Política de Gratuidad)]]</f>
        <v>-1679040</v>
      </c>
      <c r="Q59" s="97" t="s">
        <v>97</v>
      </c>
    </row>
    <row r="60" spans="2:17" s="76" customFormat="1" ht="26.25" customHeight="1">
      <c r="B60" s="10">
        <v>52</v>
      </c>
      <c r="C60" s="75">
        <v>3275</v>
      </c>
      <c r="D60" s="87" t="s">
        <v>154</v>
      </c>
      <c r="E60" s="87" t="s">
        <v>101</v>
      </c>
      <c r="F60" s="87" t="s">
        <v>122</v>
      </c>
      <c r="G60" s="75">
        <v>0</v>
      </c>
      <c r="H60" s="75">
        <v>0</v>
      </c>
      <c r="I60" s="75">
        <v>3</v>
      </c>
      <c r="J60" s="75">
        <v>-8</v>
      </c>
      <c r="K60" s="75" t="s">
        <v>94</v>
      </c>
      <c r="L60" s="75" t="s">
        <v>95</v>
      </c>
      <c r="M60" s="75" t="s">
        <v>96</v>
      </c>
      <c r="N60" s="95">
        <f>BD_PIC_2024[[#This Row],[Número de Nuevos Estudiantes en Pregrado Primer Curso 2024-1
(Únicamente Ampliación de Cobertura con Recursos 2024) ]]*'información desagregada'!$B$31</f>
        <v>1259280</v>
      </c>
      <c r="O60" s="95">
        <f>BD_PIC_2024[[#This Row],[Número de Nuevos Estudiantes en Pregrado Primer Curso 2024-2
(Únicamente Ampliación de Cobertura con Recursos 2024)]]*'información desagregada'!$B$31</f>
        <v>-3358080</v>
      </c>
      <c r="P60" s="95">
        <f>BD_PIC_2024[[#This Row],[Derechos de Matrícula 2024 - 1
(Política de Gratuidad)]]+BD_PIC_2024[[#This Row],[Derechos de Matrícula 2024 - 2
(Política de Gratuidad)]]</f>
        <v>-2098800</v>
      </c>
      <c r="Q60" s="97" t="s">
        <v>97</v>
      </c>
    </row>
    <row r="61" spans="2:17" s="76" customFormat="1" ht="26.25" customHeight="1">
      <c r="B61" s="10">
        <v>53</v>
      </c>
      <c r="C61" s="75">
        <v>3431</v>
      </c>
      <c r="D61" s="87" t="s">
        <v>155</v>
      </c>
      <c r="E61" s="87" t="s">
        <v>101</v>
      </c>
      <c r="F61" s="87" t="s">
        <v>99</v>
      </c>
      <c r="G61" s="75">
        <v>0</v>
      </c>
      <c r="H61" s="75">
        <v>0</v>
      </c>
      <c r="I61" s="75">
        <v>-1</v>
      </c>
      <c r="J61" s="75">
        <v>0</v>
      </c>
      <c r="K61" s="75" t="s">
        <v>94</v>
      </c>
      <c r="L61" s="75" t="s">
        <v>95</v>
      </c>
      <c r="M61" s="75" t="s">
        <v>148</v>
      </c>
      <c r="N61" s="95">
        <f>BD_PIC_2024[[#This Row],[Número de Nuevos Estudiantes en Pregrado Primer Curso 2024-1
(Únicamente Ampliación de Cobertura con Recursos 2024) ]]*'información desagregada'!$B$31</f>
        <v>-419760</v>
      </c>
      <c r="O61" s="96">
        <v>0</v>
      </c>
      <c r="P61" s="95">
        <f>BD_PIC_2024[[#This Row],[Derechos de Matrícula 2024 - 1
(Política de Gratuidad)]]+BD_PIC_2024[[#This Row],[Derechos de Matrícula 2024 - 2
(Política de Gratuidad)]]</f>
        <v>-419760</v>
      </c>
      <c r="Q61" s="97" t="s">
        <v>97</v>
      </c>
    </row>
    <row r="62" spans="2:17" s="76" customFormat="1" ht="26.25" customHeight="1">
      <c r="B62" s="10">
        <v>54</v>
      </c>
      <c r="C62" s="75">
        <v>3431</v>
      </c>
      <c r="D62" s="87" t="s">
        <v>155</v>
      </c>
      <c r="E62" s="87" t="s">
        <v>101</v>
      </c>
      <c r="F62" s="87" t="s">
        <v>99</v>
      </c>
      <c r="G62" s="75">
        <v>0</v>
      </c>
      <c r="H62" s="75">
        <v>0</v>
      </c>
      <c r="I62" s="75">
        <v>-27</v>
      </c>
      <c r="J62" s="75">
        <v>-28</v>
      </c>
      <c r="K62" s="75" t="s">
        <v>94</v>
      </c>
      <c r="L62" s="75" t="s">
        <v>95</v>
      </c>
      <c r="M62" s="75" t="s">
        <v>96</v>
      </c>
      <c r="N62" s="95">
        <f>BD_PIC_2024[[#This Row],[Número de Nuevos Estudiantes en Pregrado Primer Curso 2024-1
(Únicamente Ampliación de Cobertura con Recursos 2024) ]]*'información desagregada'!$B$31</f>
        <v>-11333520</v>
      </c>
      <c r="O62" s="95">
        <f>BD_PIC_2024[[#This Row],[Número de Nuevos Estudiantes en Pregrado Primer Curso 2024-2
(Únicamente Ampliación de Cobertura con Recursos 2024)]]*'información desagregada'!$B$31</f>
        <v>-11753280</v>
      </c>
      <c r="P62" s="95">
        <f>BD_PIC_2024[[#This Row],[Derechos de Matrícula 2024 - 1
(Política de Gratuidad)]]+BD_PIC_2024[[#This Row],[Derechos de Matrícula 2024 - 2
(Política de Gratuidad)]]</f>
        <v>-23086800</v>
      </c>
      <c r="Q62" s="97" t="s">
        <v>97</v>
      </c>
    </row>
    <row r="63" spans="2:17" s="76" customFormat="1" ht="26.25" customHeight="1">
      <c r="B63" s="10">
        <v>55</v>
      </c>
      <c r="C63" s="75">
        <v>3678</v>
      </c>
      <c r="D63" s="87" t="s">
        <v>156</v>
      </c>
      <c r="E63" s="87" t="s">
        <v>101</v>
      </c>
      <c r="F63" s="87" t="s">
        <v>140</v>
      </c>
      <c r="G63" s="75">
        <v>0</v>
      </c>
      <c r="H63" s="75">
        <v>0</v>
      </c>
      <c r="I63" s="75">
        <v>14</v>
      </c>
      <c r="J63" s="75">
        <v>13</v>
      </c>
      <c r="K63" s="75" t="s">
        <v>94</v>
      </c>
      <c r="L63" s="75" t="s">
        <v>95</v>
      </c>
      <c r="M63" s="75" t="s">
        <v>96</v>
      </c>
      <c r="N63" s="95">
        <f>BD_PIC_2024[[#This Row],[Número de Nuevos Estudiantes en Pregrado Primer Curso 2024-1
(Únicamente Ampliación de Cobertura con Recursos 2024) ]]*'información desagregada'!$B$31</f>
        <v>5876640</v>
      </c>
      <c r="O63" s="95">
        <f>BD_PIC_2024[[#This Row],[Número de Nuevos Estudiantes en Pregrado Primer Curso 2024-2
(Únicamente Ampliación de Cobertura con Recursos 2024)]]*'información desagregada'!$B$31</f>
        <v>5456880</v>
      </c>
      <c r="P63" s="95">
        <f>BD_PIC_2024[[#This Row],[Derechos de Matrícula 2024 - 1
(Política de Gratuidad)]]+BD_PIC_2024[[#This Row],[Derechos de Matrícula 2024 - 2
(Política de Gratuidad)]]</f>
        <v>11333520</v>
      </c>
      <c r="Q63" s="97" t="s">
        <v>97</v>
      </c>
    </row>
    <row r="64" spans="2:17" s="76" customFormat="1" ht="26.25" customHeight="1">
      <c r="B64" s="10">
        <v>56</v>
      </c>
      <c r="C64" s="75">
        <v>10339</v>
      </c>
      <c r="D64" s="87" t="s">
        <v>157</v>
      </c>
      <c r="E64" s="87" t="s">
        <v>101</v>
      </c>
      <c r="F64" s="87" t="s">
        <v>128</v>
      </c>
      <c r="G64" s="75">
        <v>0</v>
      </c>
      <c r="H64" s="75">
        <v>0</v>
      </c>
      <c r="I64" s="75">
        <v>1</v>
      </c>
      <c r="J64" s="75">
        <v>3</v>
      </c>
      <c r="K64" s="75" t="s">
        <v>94</v>
      </c>
      <c r="L64" s="75" t="s">
        <v>95</v>
      </c>
      <c r="M64" s="75" t="s">
        <v>96</v>
      </c>
      <c r="N64" s="95">
        <f>BD_PIC_2024[[#This Row],[Número de Nuevos Estudiantes en Pregrado Primer Curso 2024-1
(Únicamente Ampliación de Cobertura con Recursos 2024) ]]*'información desagregada'!$B$31</f>
        <v>419760</v>
      </c>
      <c r="O64" s="95">
        <f>BD_PIC_2024[[#This Row],[Número de Nuevos Estudiantes en Pregrado Primer Curso 2024-2
(Únicamente Ampliación de Cobertura con Recursos 2024)]]*'información desagregada'!$B$31</f>
        <v>1259280</v>
      </c>
      <c r="P64" s="95">
        <f>BD_PIC_2024[[#This Row],[Derechos de Matrícula 2024 - 1
(Política de Gratuidad)]]+BD_PIC_2024[[#This Row],[Derechos de Matrícula 2024 - 2
(Política de Gratuidad)]]</f>
        <v>1679040</v>
      </c>
      <c r="Q64" s="97" t="s">
        <v>97</v>
      </c>
    </row>
    <row r="65" spans="2:17" s="76" customFormat="1" ht="26.25" customHeight="1">
      <c r="B65" s="10">
        <v>57</v>
      </c>
      <c r="C65" s="75">
        <v>10555</v>
      </c>
      <c r="D65" s="87" t="s">
        <v>158</v>
      </c>
      <c r="E65" s="87" t="s">
        <v>101</v>
      </c>
      <c r="F65" s="87" t="s">
        <v>140</v>
      </c>
      <c r="G65" s="75">
        <v>0</v>
      </c>
      <c r="H65" s="75">
        <v>0</v>
      </c>
      <c r="I65" s="75">
        <v>10</v>
      </c>
      <c r="J65" s="75">
        <v>4</v>
      </c>
      <c r="K65" s="75" t="s">
        <v>94</v>
      </c>
      <c r="L65" s="75" t="s">
        <v>95</v>
      </c>
      <c r="M65" s="75" t="s">
        <v>96</v>
      </c>
      <c r="N65" s="95">
        <f>BD_PIC_2024[[#This Row],[Número de Nuevos Estudiantes en Pregrado Primer Curso 2024-1
(Únicamente Ampliación de Cobertura con Recursos 2024) ]]*'información desagregada'!$B$31</f>
        <v>4197600</v>
      </c>
      <c r="O65" s="95">
        <f>BD_PIC_2024[[#This Row],[Número de Nuevos Estudiantes en Pregrado Primer Curso 2024-2
(Únicamente Ampliación de Cobertura con Recursos 2024)]]*'información desagregada'!$B$31</f>
        <v>1679040</v>
      </c>
      <c r="P65" s="95">
        <f>BD_PIC_2024[[#This Row],[Derechos de Matrícula 2024 - 1
(Política de Gratuidad)]]+BD_PIC_2024[[#This Row],[Derechos de Matrícula 2024 - 2
(Política de Gratuidad)]]</f>
        <v>5876640</v>
      </c>
      <c r="Q65" s="97" t="s">
        <v>97</v>
      </c>
    </row>
    <row r="66" spans="2:17" s="76" customFormat="1" ht="26.25" customHeight="1">
      <c r="B66" s="10">
        <v>58</v>
      </c>
      <c r="C66" s="75">
        <v>10578</v>
      </c>
      <c r="D66" s="87" t="s">
        <v>159</v>
      </c>
      <c r="E66" s="87" t="s">
        <v>101</v>
      </c>
      <c r="F66" s="87" t="s">
        <v>140</v>
      </c>
      <c r="G66" s="75">
        <v>0</v>
      </c>
      <c r="H66" s="75">
        <v>0</v>
      </c>
      <c r="I66" s="75">
        <v>-30</v>
      </c>
      <c r="J66" s="75">
        <v>4</v>
      </c>
      <c r="K66" s="75" t="s">
        <v>94</v>
      </c>
      <c r="L66" s="75" t="s">
        <v>95</v>
      </c>
      <c r="M66" s="75" t="s">
        <v>96</v>
      </c>
      <c r="N66" s="95">
        <f>BD_PIC_2024[[#This Row],[Número de Nuevos Estudiantes en Pregrado Primer Curso 2024-1
(Únicamente Ampliación de Cobertura con Recursos 2024) ]]*'información desagregada'!$B$31</f>
        <v>-12592800</v>
      </c>
      <c r="O66" s="95">
        <f>BD_PIC_2024[[#This Row],[Número de Nuevos Estudiantes en Pregrado Primer Curso 2024-2
(Únicamente Ampliación de Cobertura con Recursos 2024)]]*'información desagregada'!$B$31</f>
        <v>1679040</v>
      </c>
      <c r="P66" s="95">
        <f>BD_PIC_2024[[#This Row],[Derechos de Matrícula 2024 - 1
(Política de Gratuidad)]]+BD_PIC_2024[[#This Row],[Derechos de Matrícula 2024 - 2
(Política de Gratuidad)]]</f>
        <v>-10913760</v>
      </c>
      <c r="Q66" s="97" t="s">
        <v>97</v>
      </c>
    </row>
    <row r="67" spans="2:17" s="76" customFormat="1" ht="26.25" customHeight="1">
      <c r="B67" s="10">
        <v>59</v>
      </c>
      <c r="C67" s="75">
        <v>11417</v>
      </c>
      <c r="D67" s="87" t="s">
        <v>160</v>
      </c>
      <c r="E67" s="87" t="s">
        <v>101</v>
      </c>
      <c r="F67" s="87" t="s">
        <v>128</v>
      </c>
      <c r="G67" s="75">
        <v>0</v>
      </c>
      <c r="H67" s="75">
        <v>0</v>
      </c>
      <c r="I67" s="75">
        <v>9</v>
      </c>
      <c r="J67" s="75">
        <v>7</v>
      </c>
      <c r="K67" s="75" t="s">
        <v>94</v>
      </c>
      <c r="L67" s="75" t="s">
        <v>95</v>
      </c>
      <c r="M67" s="75" t="s">
        <v>96</v>
      </c>
      <c r="N67" s="95">
        <f>BD_PIC_2024[[#This Row],[Número de Nuevos Estudiantes en Pregrado Primer Curso 2024-1
(Únicamente Ampliación de Cobertura con Recursos 2024) ]]*'información desagregada'!$B$31</f>
        <v>3777840</v>
      </c>
      <c r="O67" s="95">
        <f>BD_PIC_2024[[#This Row],[Número de Nuevos Estudiantes en Pregrado Primer Curso 2024-2
(Únicamente Ampliación de Cobertura con Recursos 2024)]]*'información desagregada'!$B$31</f>
        <v>2938320</v>
      </c>
      <c r="P67" s="95">
        <f>BD_PIC_2024[[#This Row],[Derechos de Matrícula 2024 - 1
(Política de Gratuidad)]]+BD_PIC_2024[[#This Row],[Derechos de Matrícula 2024 - 2
(Política de Gratuidad)]]</f>
        <v>6716160</v>
      </c>
      <c r="Q67" s="97" t="s">
        <v>97</v>
      </c>
    </row>
    <row r="68" spans="2:17" s="76" customFormat="1" ht="26.25" customHeight="1">
      <c r="B68" s="10">
        <v>60</v>
      </c>
      <c r="C68" s="75">
        <v>11997</v>
      </c>
      <c r="D68" s="87" t="s">
        <v>161</v>
      </c>
      <c r="E68" s="87" t="s">
        <v>92</v>
      </c>
      <c r="F68" s="87" t="s">
        <v>99</v>
      </c>
      <c r="G68" s="75">
        <v>0</v>
      </c>
      <c r="H68" s="75">
        <v>0</v>
      </c>
      <c r="I68" s="75">
        <v>20</v>
      </c>
      <c r="J68" s="75">
        <v>24</v>
      </c>
      <c r="K68" s="75" t="s">
        <v>94</v>
      </c>
      <c r="L68" s="75" t="s">
        <v>95</v>
      </c>
      <c r="M68" s="75" t="s">
        <v>115</v>
      </c>
      <c r="N68" s="95">
        <f>BD_PIC_2024[[#This Row],[Número de Nuevos Estudiantes en Pregrado Primer Curso 2024-1
(Únicamente Ampliación de Cobertura con Recursos 2024) ]]*'información desagregada'!$B$31</f>
        <v>8395200</v>
      </c>
      <c r="O68" s="95">
        <f>BD_PIC_2024[[#This Row],[Número de Nuevos Estudiantes en Pregrado Primer Curso 2024-2
(Únicamente Ampliación de Cobertura con Recursos 2024)]]*'información desagregada'!$B$31</f>
        <v>10074240</v>
      </c>
      <c r="P68" s="95">
        <f>BD_PIC_2024[[#This Row],[Derechos de Matrícula 2024 - 1
(Política de Gratuidad)]]+BD_PIC_2024[[#This Row],[Derechos de Matrícula 2024 - 2
(Política de Gratuidad)]]</f>
        <v>18469440</v>
      </c>
      <c r="Q68" s="97" t="s">
        <v>97</v>
      </c>
    </row>
    <row r="69" spans="2:17" s="76" customFormat="1" ht="26.25" customHeight="1">
      <c r="B69" s="10">
        <v>61</v>
      </c>
      <c r="C69" s="75">
        <v>12002</v>
      </c>
      <c r="D69" s="87" t="s">
        <v>130</v>
      </c>
      <c r="E69" s="87" t="s">
        <v>101</v>
      </c>
      <c r="F69" s="87" t="s">
        <v>128</v>
      </c>
      <c r="G69" s="75">
        <v>0</v>
      </c>
      <c r="H69" s="75">
        <v>0</v>
      </c>
      <c r="I69" s="75">
        <v>-24</v>
      </c>
      <c r="J69" s="75">
        <v>0</v>
      </c>
      <c r="K69" s="75" t="s">
        <v>94</v>
      </c>
      <c r="L69" s="75" t="s">
        <v>95</v>
      </c>
      <c r="M69" s="75" t="s">
        <v>148</v>
      </c>
      <c r="N69" s="95">
        <f>BD_PIC_2024[[#This Row],[Número de Nuevos Estudiantes en Pregrado Primer Curso 2024-1
(Únicamente Ampliación de Cobertura con Recursos 2024) ]]*'información desagregada'!$B$31</f>
        <v>-10074240</v>
      </c>
      <c r="O69" s="96">
        <v>0</v>
      </c>
      <c r="P69" s="95">
        <f>BD_PIC_2024[[#This Row],[Derechos de Matrícula 2024 - 1
(Política de Gratuidad)]]+BD_PIC_2024[[#This Row],[Derechos de Matrícula 2024 - 2
(Política de Gratuidad)]]</f>
        <v>-10074240</v>
      </c>
      <c r="Q69" s="97" t="s">
        <v>97</v>
      </c>
    </row>
    <row r="70" spans="2:17" s="76" customFormat="1" ht="26.25" customHeight="1">
      <c r="B70" s="10">
        <v>62</v>
      </c>
      <c r="C70" s="75">
        <v>12049</v>
      </c>
      <c r="D70" s="87" t="s">
        <v>130</v>
      </c>
      <c r="E70" s="87" t="s">
        <v>101</v>
      </c>
      <c r="F70" s="87" t="s">
        <v>128</v>
      </c>
      <c r="G70" s="75">
        <v>0</v>
      </c>
      <c r="H70" s="75">
        <v>0</v>
      </c>
      <c r="I70" s="75">
        <v>-11</v>
      </c>
      <c r="J70" s="75">
        <v>0</v>
      </c>
      <c r="K70" s="75" t="s">
        <v>94</v>
      </c>
      <c r="L70" s="75" t="s">
        <v>95</v>
      </c>
      <c r="M70" s="75" t="s">
        <v>111</v>
      </c>
      <c r="N70" s="95">
        <f>BD_PIC_2024[[#This Row],[Número de Nuevos Estudiantes en Pregrado Primer Curso 2024-1
(Únicamente Ampliación de Cobertura con Recursos 2024) ]]*'información desagregada'!$B$31</f>
        <v>-4617360</v>
      </c>
      <c r="O70" s="96">
        <v>0</v>
      </c>
      <c r="P70" s="95">
        <f>BD_PIC_2024[[#This Row],[Derechos de Matrícula 2024 - 1
(Política de Gratuidad)]]+BD_PIC_2024[[#This Row],[Derechos de Matrícula 2024 - 2
(Política de Gratuidad)]]</f>
        <v>-4617360</v>
      </c>
      <c r="Q70" s="97" t="s">
        <v>97</v>
      </c>
    </row>
    <row r="71" spans="2:17" s="76" customFormat="1" ht="26.25" customHeight="1">
      <c r="B71" s="10">
        <v>63</v>
      </c>
      <c r="C71" s="75">
        <v>12050</v>
      </c>
      <c r="D71" s="87" t="s">
        <v>130</v>
      </c>
      <c r="E71" s="87" t="s">
        <v>101</v>
      </c>
      <c r="F71" s="87" t="s">
        <v>128</v>
      </c>
      <c r="G71" s="75">
        <v>0</v>
      </c>
      <c r="H71" s="75">
        <v>0</v>
      </c>
      <c r="I71" s="75">
        <v>-19</v>
      </c>
      <c r="J71" s="75">
        <v>24</v>
      </c>
      <c r="K71" s="75" t="s">
        <v>94</v>
      </c>
      <c r="L71" s="75" t="s">
        <v>95</v>
      </c>
      <c r="M71" s="75" t="s">
        <v>109</v>
      </c>
      <c r="N71" s="95">
        <f>BD_PIC_2024[[#This Row],[Número de Nuevos Estudiantes en Pregrado Primer Curso 2024-1
(Únicamente Ampliación de Cobertura con Recursos 2024) ]]*'información desagregada'!$B$31</f>
        <v>-7975440</v>
      </c>
      <c r="O71" s="95">
        <f>BD_PIC_2024[[#This Row],[Número de Nuevos Estudiantes en Pregrado Primer Curso 2024-2
(Únicamente Ampliación de Cobertura con Recursos 2024)]]*'información desagregada'!$B$31</f>
        <v>10074240</v>
      </c>
      <c r="P71" s="95">
        <f>BD_PIC_2024[[#This Row],[Derechos de Matrícula 2024 - 1
(Política de Gratuidad)]]+BD_PIC_2024[[#This Row],[Derechos de Matrícula 2024 - 2
(Política de Gratuidad)]]</f>
        <v>2098800</v>
      </c>
      <c r="Q71" s="97" t="s">
        <v>97</v>
      </c>
    </row>
    <row r="72" spans="2:17" s="76" customFormat="1" ht="26.25" customHeight="1">
      <c r="B72" s="10">
        <v>64</v>
      </c>
      <c r="C72" s="75">
        <v>15994</v>
      </c>
      <c r="D72" s="87" t="s">
        <v>162</v>
      </c>
      <c r="E72" s="87" t="s">
        <v>101</v>
      </c>
      <c r="F72" s="87" t="s">
        <v>93</v>
      </c>
      <c r="G72" s="75">
        <v>0</v>
      </c>
      <c r="H72" s="75">
        <v>0</v>
      </c>
      <c r="I72" s="75">
        <v>-25</v>
      </c>
      <c r="J72" s="75">
        <v>7</v>
      </c>
      <c r="K72" s="75" t="s">
        <v>94</v>
      </c>
      <c r="L72" s="75" t="s">
        <v>95</v>
      </c>
      <c r="M72" s="75" t="s">
        <v>163</v>
      </c>
      <c r="N72" s="95">
        <f>BD_PIC_2024[[#This Row],[Número de Nuevos Estudiantes en Pregrado Primer Curso 2024-1
(Únicamente Ampliación de Cobertura con Recursos 2024) ]]*'información desagregada'!$B$31</f>
        <v>-10494000</v>
      </c>
      <c r="O72" s="95">
        <f>BD_PIC_2024[[#This Row],[Número de Nuevos Estudiantes en Pregrado Primer Curso 2024-2
(Únicamente Ampliación de Cobertura con Recursos 2024)]]*'información desagregada'!$B$31</f>
        <v>2938320</v>
      </c>
      <c r="P72" s="95">
        <f>BD_PIC_2024[[#This Row],[Derechos de Matrícula 2024 - 1
(Política de Gratuidad)]]+BD_PIC_2024[[#This Row],[Derechos de Matrícula 2024 - 2
(Política de Gratuidad)]]</f>
        <v>-7555680</v>
      </c>
      <c r="Q72" s="97" t="s">
        <v>97</v>
      </c>
    </row>
    <row r="73" spans="2:17" s="76" customFormat="1" ht="26.25" customHeight="1">
      <c r="B73" s="10">
        <v>65</v>
      </c>
      <c r="C73" s="75">
        <v>15995</v>
      </c>
      <c r="D73" s="87" t="s">
        <v>98</v>
      </c>
      <c r="E73" s="87" t="s">
        <v>92</v>
      </c>
      <c r="F73" s="87" t="s">
        <v>99</v>
      </c>
      <c r="G73" s="75">
        <v>0</v>
      </c>
      <c r="H73" s="75">
        <v>0</v>
      </c>
      <c r="I73" s="75">
        <v>24</v>
      </c>
      <c r="J73" s="75">
        <v>0</v>
      </c>
      <c r="K73" s="75" t="s">
        <v>94</v>
      </c>
      <c r="L73" s="75" t="s">
        <v>95</v>
      </c>
      <c r="M73" s="75" t="s">
        <v>116</v>
      </c>
      <c r="N73" s="95">
        <f>BD_PIC_2024[[#This Row],[Número de Nuevos Estudiantes en Pregrado Primer Curso 2024-1
(Únicamente Ampliación de Cobertura con Recursos 2024) ]]*'información desagregada'!$B$31</f>
        <v>10074240</v>
      </c>
      <c r="O73" s="96">
        <v>0</v>
      </c>
      <c r="P73" s="95">
        <f>BD_PIC_2024[[#This Row],[Derechos de Matrícula 2024 - 1
(Política de Gratuidad)]]+BD_PIC_2024[[#This Row],[Derechos de Matrícula 2024 - 2
(Política de Gratuidad)]]</f>
        <v>10074240</v>
      </c>
      <c r="Q73" s="97" t="s">
        <v>97</v>
      </c>
    </row>
    <row r="74" spans="2:17" s="76" customFormat="1" ht="26.25" customHeight="1">
      <c r="B74" s="10">
        <v>66</v>
      </c>
      <c r="C74" s="75">
        <v>15995</v>
      </c>
      <c r="D74" s="87" t="s">
        <v>161</v>
      </c>
      <c r="E74" s="87" t="s">
        <v>92</v>
      </c>
      <c r="F74" s="87" t="s">
        <v>99</v>
      </c>
      <c r="G74" s="75">
        <v>0</v>
      </c>
      <c r="H74" s="75">
        <v>0</v>
      </c>
      <c r="I74" s="75">
        <v>-56</v>
      </c>
      <c r="J74" s="75">
        <v>-83</v>
      </c>
      <c r="K74" s="75" t="s">
        <v>94</v>
      </c>
      <c r="L74" s="75" t="s">
        <v>95</v>
      </c>
      <c r="M74" s="75" t="s">
        <v>163</v>
      </c>
      <c r="N74" s="95">
        <f>BD_PIC_2024[[#This Row],[Número de Nuevos Estudiantes en Pregrado Primer Curso 2024-1
(Únicamente Ampliación de Cobertura con Recursos 2024) ]]*'información desagregada'!$B$31</f>
        <v>-23506560</v>
      </c>
      <c r="O74" s="95">
        <f>BD_PIC_2024[[#This Row],[Número de Nuevos Estudiantes en Pregrado Primer Curso 2024-2
(Únicamente Ampliación de Cobertura con Recursos 2024)]]*'información desagregada'!$B$31</f>
        <v>-34840080</v>
      </c>
      <c r="P74" s="95">
        <f>BD_PIC_2024[[#This Row],[Derechos de Matrícula 2024 - 1
(Política de Gratuidad)]]+BD_PIC_2024[[#This Row],[Derechos de Matrícula 2024 - 2
(Política de Gratuidad)]]</f>
        <v>-58346640</v>
      </c>
      <c r="Q74" s="97" t="s">
        <v>97</v>
      </c>
    </row>
    <row r="75" spans="2:17" s="76" customFormat="1" ht="26.25" customHeight="1">
      <c r="B75" s="10">
        <v>67</v>
      </c>
      <c r="C75" s="75">
        <v>17702</v>
      </c>
      <c r="D75" s="87" t="s">
        <v>164</v>
      </c>
      <c r="E75" s="87" t="s">
        <v>101</v>
      </c>
      <c r="F75" s="87" t="s">
        <v>128</v>
      </c>
      <c r="G75" s="75">
        <v>0</v>
      </c>
      <c r="H75" s="75">
        <v>0</v>
      </c>
      <c r="I75" s="75">
        <v>6</v>
      </c>
      <c r="J75" s="75">
        <v>16</v>
      </c>
      <c r="K75" s="75" t="s">
        <v>94</v>
      </c>
      <c r="L75" s="75" t="s">
        <v>95</v>
      </c>
      <c r="M75" s="75" t="s">
        <v>96</v>
      </c>
      <c r="N75" s="95">
        <f>BD_PIC_2024[[#This Row],[Número de Nuevos Estudiantes en Pregrado Primer Curso 2024-1
(Únicamente Ampliación de Cobertura con Recursos 2024) ]]*'información desagregada'!$B$31</f>
        <v>2518560</v>
      </c>
      <c r="O75" s="95">
        <f>BD_PIC_2024[[#This Row],[Número de Nuevos Estudiantes en Pregrado Primer Curso 2024-2
(Únicamente Ampliación de Cobertura con Recursos 2024)]]*'información desagregada'!$B$31</f>
        <v>6716160</v>
      </c>
      <c r="P75" s="95">
        <f>BD_PIC_2024[[#This Row],[Derechos de Matrícula 2024 - 1
(Política de Gratuidad)]]+BD_PIC_2024[[#This Row],[Derechos de Matrícula 2024 - 2
(Política de Gratuidad)]]</f>
        <v>9234720</v>
      </c>
      <c r="Q75" s="97" t="s">
        <v>97</v>
      </c>
    </row>
    <row r="76" spans="2:17" s="76" customFormat="1" ht="26.25" customHeight="1">
      <c r="B76" s="10">
        <v>68</v>
      </c>
      <c r="C76" s="75">
        <v>17704</v>
      </c>
      <c r="D76" s="87" t="s">
        <v>165</v>
      </c>
      <c r="E76" s="87" t="s">
        <v>101</v>
      </c>
      <c r="F76" s="87" t="s">
        <v>128</v>
      </c>
      <c r="G76" s="75">
        <v>0</v>
      </c>
      <c r="H76" s="75">
        <v>0</v>
      </c>
      <c r="I76" s="75">
        <v>6</v>
      </c>
      <c r="J76" s="75">
        <v>3</v>
      </c>
      <c r="K76" s="75" t="s">
        <v>94</v>
      </c>
      <c r="L76" s="75" t="s">
        <v>95</v>
      </c>
      <c r="M76" s="75" t="s">
        <v>96</v>
      </c>
      <c r="N76" s="95">
        <f>BD_PIC_2024[[#This Row],[Número de Nuevos Estudiantes en Pregrado Primer Curso 2024-1
(Únicamente Ampliación de Cobertura con Recursos 2024) ]]*'información desagregada'!$B$31</f>
        <v>2518560</v>
      </c>
      <c r="O76" s="95">
        <f>BD_PIC_2024[[#This Row],[Número de Nuevos Estudiantes en Pregrado Primer Curso 2024-2
(Únicamente Ampliación de Cobertura con Recursos 2024)]]*'información desagregada'!$B$31</f>
        <v>1259280</v>
      </c>
      <c r="P76" s="95">
        <f>BD_PIC_2024[[#This Row],[Derechos de Matrícula 2024 - 1
(Política de Gratuidad)]]+BD_PIC_2024[[#This Row],[Derechos de Matrícula 2024 - 2
(Política de Gratuidad)]]</f>
        <v>3777840</v>
      </c>
      <c r="Q76" s="97" t="s">
        <v>97</v>
      </c>
    </row>
    <row r="77" spans="2:17" s="76" customFormat="1" ht="26.25" customHeight="1">
      <c r="B77" s="10">
        <v>69</v>
      </c>
      <c r="C77" s="75">
        <v>17711</v>
      </c>
      <c r="D77" s="87" t="s">
        <v>166</v>
      </c>
      <c r="E77" s="87" t="s">
        <v>101</v>
      </c>
      <c r="F77" s="87" t="s">
        <v>93</v>
      </c>
      <c r="G77" s="75">
        <v>0</v>
      </c>
      <c r="H77" s="75">
        <v>0</v>
      </c>
      <c r="I77" s="75">
        <v>9</v>
      </c>
      <c r="J77" s="75">
        <v>3</v>
      </c>
      <c r="K77" s="75" t="s">
        <v>94</v>
      </c>
      <c r="L77" s="75" t="s">
        <v>95</v>
      </c>
      <c r="M77" s="75" t="s">
        <v>96</v>
      </c>
      <c r="N77" s="95">
        <f>BD_PIC_2024[[#This Row],[Número de Nuevos Estudiantes en Pregrado Primer Curso 2024-1
(Únicamente Ampliación de Cobertura con Recursos 2024) ]]*'información desagregada'!$B$31</f>
        <v>3777840</v>
      </c>
      <c r="O77" s="95">
        <f>BD_PIC_2024[[#This Row],[Número de Nuevos Estudiantes en Pregrado Primer Curso 2024-2
(Únicamente Ampliación de Cobertura con Recursos 2024)]]*'información desagregada'!$B$31</f>
        <v>1259280</v>
      </c>
      <c r="P77" s="95">
        <f>BD_PIC_2024[[#This Row],[Derechos de Matrícula 2024 - 1
(Política de Gratuidad)]]+BD_PIC_2024[[#This Row],[Derechos de Matrícula 2024 - 2
(Política de Gratuidad)]]</f>
        <v>5037120</v>
      </c>
      <c r="Q77" s="97" t="s">
        <v>97</v>
      </c>
    </row>
    <row r="78" spans="2:17" s="76" customFormat="1" ht="26.25" customHeight="1">
      <c r="B78" s="10">
        <v>70</v>
      </c>
      <c r="C78" s="75">
        <v>20042</v>
      </c>
      <c r="D78" s="87" t="s">
        <v>167</v>
      </c>
      <c r="E78" s="87" t="s">
        <v>101</v>
      </c>
      <c r="F78" s="87" t="s">
        <v>140</v>
      </c>
      <c r="G78" s="75">
        <v>0</v>
      </c>
      <c r="H78" s="75">
        <v>0</v>
      </c>
      <c r="I78" s="75">
        <v>-26</v>
      </c>
      <c r="J78" s="75">
        <v>3</v>
      </c>
      <c r="K78" s="75" t="s">
        <v>94</v>
      </c>
      <c r="L78" s="75" t="s">
        <v>95</v>
      </c>
      <c r="M78" s="75" t="s">
        <v>148</v>
      </c>
      <c r="N78" s="95">
        <f>BD_PIC_2024[[#This Row],[Número de Nuevos Estudiantes en Pregrado Primer Curso 2024-1
(Únicamente Ampliación de Cobertura con Recursos 2024) ]]*'información desagregada'!$B$31</f>
        <v>-10913760</v>
      </c>
      <c r="O78" s="95">
        <f>BD_PIC_2024[[#This Row],[Número de Nuevos Estudiantes en Pregrado Primer Curso 2024-2
(Únicamente Ampliación de Cobertura con Recursos 2024)]]*'información desagregada'!$B$31</f>
        <v>1259280</v>
      </c>
      <c r="P78" s="95">
        <f>BD_PIC_2024[[#This Row],[Derechos de Matrícula 2024 - 1
(Política de Gratuidad)]]+BD_PIC_2024[[#This Row],[Derechos de Matrícula 2024 - 2
(Política de Gratuidad)]]</f>
        <v>-9654480</v>
      </c>
      <c r="Q78" s="97" t="s">
        <v>97</v>
      </c>
    </row>
    <row r="79" spans="2:17" s="76" customFormat="1" ht="26.25" customHeight="1">
      <c r="B79" s="10">
        <v>71</v>
      </c>
      <c r="C79" s="75">
        <v>20042</v>
      </c>
      <c r="D79" s="87" t="s">
        <v>167</v>
      </c>
      <c r="E79" s="87" t="s">
        <v>101</v>
      </c>
      <c r="F79" s="87" t="s">
        <v>140</v>
      </c>
      <c r="G79" s="75">
        <v>0</v>
      </c>
      <c r="H79" s="75">
        <v>0</v>
      </c>
      <c r="I79" s="75">
        <v>-30</v>
      </c>
      <c r="J79" s="75">
        <v>4</v>
      </c>
      <c r="K79" s="75" t="s">
        <v>94</v>
      </c>
      <c r="L79" s="75" t="s">
        <v>95</v>
      </c>
      <c r="M79" s="75" t="s">
        <v>96</v>
      </c>
      <c r="N79" s="95">
        <f>BD_PIC_2024[[#This Row],[Número de Nuevos Estudiantes en Pregrado Primer Curso 2024-1
(Únicamente Ampliación de Cobertura con Recursos 2024) ]]*'información desagregada'!$B$31</f>
        <v>-12592800</v>
      </c>
      <c r="O79" s="95">
        <f>BD_PIC_2024[[#This Row],[Número de Nuevos Estudiantes en Pregrado Primer Curso 2024-2
(Únicamente Ampliación de Cobertura con Recursos 2024)]]*'información desagregada'!$B$31</f>
        <v>1679040</v>
      </c>
      <c r="P79" s="95">
        <f>BD_PIC_2024[[#This Row],[Derechos de Matrícula 2024 - 1
(Política de Gratuidad)]]+BD_PIC_2024[[#This Row],[Derechos de Matrícula 2024 - 2
(Política de Gratuidad)]]</f>
        <v>-10913760</v>
      </c>
      <c r="Q79" s="97" t="s">
        <v>97</v>
      </c>
    </row>
    <row r="80" spans="2:17" s="76" customFormat="1" ht="26.25" customHeight="1">
      <c r="B80" s="10">
        <v>72</v>
      </c>
      <c r="C80" s="75">
        <v>20256</v>
      </c>
      <c r="D80" s="87" t="s">
        <v>168</v>
      </c>
      <c r="E80" s="87" t="s">
        <v>101</v>
      </c>
      <c r="F80" s="87" t="s">
        <v>140</v>
      </c>
      <c r="G80" s="75">
        <v>0</v>
      </c>
      <c r="H80" s="75">
        <v>0</v>
      </c>
      <c r="I80" s="75">
        <v>-31</v>
      </c>
      <c r="J80" s="75">
        <v>0</v>
      </c>
      <c r="K80" s="75" t="s">
        <v>94</v>
      </c>
      <c r="L80" s="75" t="s">
        <v>95</v>
      </c>
      <c r="M80" s="75" t="s">
        <v>109</v>
      </c>
      <c r="N80" s="95">
        <f>BD_PIC_2024[[#This Row],[Número de Nuevos Estudiantes en Pregrado Primer Curso 2024-1
(Únicamente Ampliación de Cobertura con Recursos 2024) ]]*'información desagregada'!$B$31</f>
        <v>-13012560</v>
      </c>
      <c r="O80" s="96">
        <v>0</v>
      </c>
      <c r="P80" s="95">
        <f>BD_PIC_2024[[#This Row],[Derechos de Matrícula 2024 - 1
(Política de Gratuidad)]]+BD_PIC_2024[[#This Row],[Derechos de Matrícula 2024 - 2
(Política de Gratuidad)]]</f>
        <v>-13012560</v>
      </c>
      <c r="Q80" s="97" t="s">
        <v>97</v>
      </c>
    </row>
    <row r="81" spans="2:17" s="76" customFormat="1" ht="26.25" customHeight="1">
      <c r="B81" s="10">
        <v>73</v>
      </c>
      <c r="C81" s="75">
        <v>20267</v>
      </c>
      <c r="D81" s="87" t="s">
        <v>169</v>
      </c>
      <c r="E81" s="87" t="s">
        <v>101</v>
      </c>
      <c r="F81" s="87" t="s">
        <v>128</v>
      </c>
      <c r="G81" s="75">
        <v>0</v>
      </c>
      <c r="H81" s="75">
        <v>0</v>
      </c>
      <c r="I81" s="75">
        <v>9</v>
      </c>
      <c r="J81" s="75">
        <v>-1</v>
      </c>
      <c r="K81" s="75" t="s">
        <v>94</v>
      </c>
      <c r="L81" s="75" t="s">
        <v>95</v>
      </c>
      <c r="M81" s="75" t="s">
        <v>96</v>
      </c>
      <c r="N81" s="95">
        <f>BD_PIC_2024[[#This Row],[Número de Nuevos Estudiantes en Pregrado Primer Curso 2024-1
(Únicamente Ampliación de Cobertura con Recursos 2024) ]]*'información desagregada'!$B$31</f>
        <v>3777840</v>
      </c>
      <c r="O81" s="95">
        <f>BD_PIC_2024[[#This Row],[Número de Nuevos Estudiantes en Pregrado Primer Curso 2024-2
(Únicamente Ampliación de Cobertura con Recursos 2024)]]*'información desagregada'!$B$31</f>
        <v>-419760</v>
      </c>
      <c r="P81" s="95">
        <f>BD_PIC_2024[[#This Row],[Derechos de Matrícula 2024 - 1
(Política de Gratuidad)]]+BD_PIC_2024[[#This Row],[Derechos de Matrícula 2024 - 2
(Política de Gratuidad)]]</f>
        <v>3358080</v>
      </c>
      <c r="Q81" s="97" t="s">
        <v>97</v>
      </c>
    </row>
    <row r="82" spans="2:17" s="76" customFormat="1" ht="26.25" customHeight="1">
      <c r="B82" s="10">
        <v>74</v>
      </c>
      <c r="C82" s="75">
        <v>20270</v>
      </c>
      <c r="D82" s="87" t="s">
        <v>170</v>
      </c>
      <c r="E82" s="87" t="s">
        <v>101</v>
      </c>
      <c r="F82" s="87" t="s">
        <v>140</v>
      </c>
      <c r="G82" s="75">
        <v>0</v>
      </c>
      <c r="H82" s="75">
        <v>0</v>
      </c>
      <c r="I82" s="75">
        <v>-45</v>
      </c>
      <c r="J82" s="75">
        <v>-7</v>
      </c>
      <c r="K82" s="75" t="s">
        <v>94</v>
      </c>
      <c r="L82" s="75" t="s">
        <v>95</v>
      </c>
      <c r="M82" s="75" t="s">
        <v>96</v>
      </c>
      <c r="N82" s="95">
        <f>BD_PIC_2024[[#This Row],[Número de Nuevos Estudiantes en Pregrado Primer Curso 2024-1
(Únicamente Ampliación de Cobertura con Recursos 2024) ]]*'información desagregada'!$B$31</f>
        <v>-18889200</v>
      </c>
      <c r="O82" s="95">
        <f>BD_PIC_2024[[#This Row],[Número de Nuevos Estudiantes en Pregrado Primer Curso 2024-2
(Únicamente Ampliación de Cobertura con Recursos 2024)]]*'información desagregada'!$B$31</f>
        <v>-2938320</v>
      </c>
      <c r="P82" s="95">
        <f>BD_PIC_2024[[#This Row],[Derechos de Matrícula 2024 - 1
(Política de Gratuidad)]]+BD_PIC_2024[[#This Row],[Derechos de Matrícula 2024 - 2
(Política de Gratuidad)]]</f>
        <v>-21827520</v>
      </c>
      <c r="Q82" s="97" t="s">
        <v>97</v>
      </c>
    </row>
    <row r="83" spans="2:17" s="76" customFormat="1" ht="26.25" customHeight="1">
      <c r="B83" s="10">
        <v>75</v>
      </c>
      <c r="C83" s="75">
        <v>20370</v>
      </c>
      <c r="D83" s="87" t="s">
        <v>171</v>
      </c>
      <c r="E83" s="87" t="s">
        <v>101</v>
      </c>
      <c r="F83" s="87" t="s">
        <v>140</v>
      </c>
      <c r="G83" s="75">
        <v>0</v>
      </c>
      <c r="H83" s="75">
        <v>0</v>
      </c>
      <c r="I83" s="75">
        <v>-35</v>
      </c>
      <c r="J83" s="75">
        <v>-93</v>
      </c>
      <c r="K83" s="75" t="s">
        <v>172</v>
      </c>
      <c r="L83" s="75" t="s">
        <v>95</v>
      </c>
      <c r="M83" s="75" t="s">
        <v>96</v>
      </c>
      <c r="N83" s="95">
        <f>BD_PIC_2024[[#This Row],[Número de Nuevos Estudiantes en Pregrado Primer Curso 2024-1
(Únicamente Ampliación de Cobertura con Recursos 2024) ]]*'información desagregada'!$B$31</f>
        <v>-14691600</v>
      </c>
      <c r="O83" s="95">
        <f>BD_PIC_2024[[#This Row],[Número de Nuevos Estudiantes en Pregrado Primer Curso 2024-2
(Únicamente Ampliación de Cobertura con Recursos 2024)]]*'información desagregada'!$B$31</f>
        <v>-39037680</v>
      </c>
      <c r="P83" s="95">
        <f>BD_PIC_2024[[#This Row],[Derechos de Matrícula 2024 - 1
(Política de Gratuidad)]]+BD_PIC_2024[[#This Row],[Derechos de Matrícula 2024 - 2
(Política de Gratuidad)]]</f>
        <v>-53729280</v>
      </c>
      <c r="Q83" s="97" t="s">
        <v>97</v>
      </c>
    </row>
    <row r="84" spans="2:17" s="76" customFormat="1" ht="26.25" customHeight="1">
      <c r="B84" s="10">
        <v>76</v>
      </c>
      <c r="C84" s="75">
        <v>20370</v>
      </c>
      <c r="D84" s="87" t="s">
        <v>173</v>
      </c>
      <c r="E84" s="87" t="s">
        <v>101</v>
      </c>
      <c r="F84" s="87" t="s">
        <v>140</v>
      </c>
      <c r="G84" s="75">
        <v>0</v>
      </c>
      <c r="H84" s="75">
        <v>0</v>
      </c>
      <c r="I84" s="75">
        <v>36</v>
      </c>
      <c r="J84" s="75">
        <v>-17</v>
      </c>
      <c r="K84" s="75" t="s">
        <v>172</v>
      </c>
      <c r="L84" s="75" t="s">
        <v>95</v>
      </c>
      <c r="M84" s="75" t="s">
        <v>174</v>
      </c>
      <c r="N84" s="95">
        <f>BD_PIC_2024[[#This Row],[Número de Nuevos Estudiantes en Pregrado Primer Curso 2024-1
(Únicamente Ampliación de Cobertura con Recursos 2024) ]]*'información desagregada'!$B$31</f>
        <v>15111360</v>
      </c>
      <c r="O84" s="95">
        <f>BD_PIC_2024[[#This Row],[Número de Nuevos Estudiantes en Pregrado Primer Curso 2024-2
(Únicamente Ampliación de Cobertura con Recursos 2024)]]*'información desagregada'!$B$31</f>
        <v>-7135920</v>
      </c>
      <c r="P84" s="95">
        <f>BD_PIC_2024[[#This Row],[Derechos de Matrícula 2024 - 1
(Política de Gratuidad)]]+BD_PIC_2024[[#This Row],[Derechos de Matrícula 2024 - 2
(Política de Gratuidad)]]</f>
        <v>7975440</v>
      </c>
      <c r="Q84" s="97" t="s">
        <v>97</v>
      </c>
    </row>
    <row r="85" spans="2:17" s="76" customFormat="1" ht="26.25" customHeight="1">
      <c r="B85" s="10">
        <v>77</v>
      </c>
      <c r="C85" s="75">
        <v>20602</v>
      </c>
      <c r="D85" s="87" t="s">
        <v>173</v>
      </c>
      <c r="E85" s="87" t="s">
        <v>101</v>
      </c>
      <c r="F85" s="87" t="s">
        <v>140</v>
      </c>
      <c r="G85" s="75">
        <v>0</v>
      </c>
      <c r="H85" s="75">
        <v>0</v>
      </c>
      <c r="I85" s="75">
        <v>0</v>
      </c>
      <c r="J85" s="75">
        <v>154</v>
      </c>
      <c r="K85" s="75" t="s">
        <v>94</v>
      </c>
      <c r="L85" s="75" t="s">
        <v>95</v>
      </c>
      <c r="M85" s="75" t="s">
        <v>175</v>
      </c>
      <c r="N85" s="96">
        <v>0</v>
      </c>
      <c r="O85" s="95">
        <f>BD_PIC_2024[[#This Row],[Número de Nuevos Estudiantes en Pregrado Primer Curso 2024-2
(Únicamente Ampliación de Cobertura con Recursos 2024)]]*'información desagregada'!$B$31</f>
        <v>64643040</v>
      </c>
      <c r="P85" s="95">
        <f>BD_PIC_2024[[#This Row],[Derechos de Matrícula 2024 - 1
(Política de Gratuidad)]]+BD_PIC_2024[[#This Row],[Derechos de Matrícula 2024 - 2
(Política de Gratuidad)]]</f>
        <v>64643040</v>
      </c>
      <c r="Q85" s="97" t="s">
        <v>97</v>
      </c>
    </row>
    <row r="86" spans="2:17" s="76" customFormat="1" ht="26.25" customHeight="1">
      <c r="B86" s="10">
        <v>78</v>
      </c>
      <c r="C86" s="75">
        <v>20609</v>
      </c>
      <c r="D86" s="87" t="s">
        <v>176</v>
      </c>
      <c r="E86" s="87" t="s">
        <v>101</v>
      </c>
      <c r="F86" s="87" t="s">
        <v>140</v>
      </c>
      <c r="G86" s="75">
        <v>0</v>
      </c>
      <c r="H86" s="75">
        <v>0</v>
      </c>
      <c r="I86" s="75">
        <v>0</v>
      </c>
      <c r="J86" s="75">
        <v>44</v>
      </c>
      <c r="K86" s="75" t="s">
        <v>172</v>
      </c>
      <c r="L86" s="75" t="s">
        <v>95</v>
      </c>
      <c r="M86" s="75" t="s">
        <v>96</v>
      </c>
      <c r="N86" s="96">
        <v>0</v>
      </c>
      <c r="O86" s="95">
        <f>BD_PIC_2024[[#This Row],[Número de Nuevos Estudiantes en Pregrado Primer Curso 2024-2
(Únicamente Ampliación de Cobertura con Recursos 2024)]]*'información desagregada'!$B$31</f>
        <v>18469440</v>
      </c>
      <c r="P86" s="95">
        <f>BD_PIC_2024[[#This Row],[Derechos de Matrícula 2024 - 1
(Política de Gratuidad)]]+BD_PIC_2024[[#This Row],[Derechos de Matrícula 2024 - 2
(Política de Gratuidad)]]</f>
        <v>18469440</v>
      </c>
      <c r="Q86" s="97" t="s">
        <v>97</v>
      </c>
    </row>
    <row r="87" spans="2:17" s="76" customFormat="1" ht="26.25" customHeight="1">
      <c r="B87" s="10">
        <v>79</v>
      </c>
      <c r="C87" s="75">
        <v>20609</v>
      </c>
      <c r="D87" s="87" t="s">
        <v>177</v>
      </c>
      <c r="E87" s="87" t="s">
        <v>101</v>
      </c>
      <c r="F87" s="87" t="s">
        <v>140</v>
      </c>
      <c r="G87" s="75">
        <v>0</v>
      </c>
      <c r="H87" s="75">
        <v>0</v>
      </c>
      <c r="I87" s="75">
        <v>-49</v>
      </c>
      <c r="J87" s="75">
        <v>-28</v>
      </c>
      <c r="K87" s="75" t="s">
        <v>172</v>
      </c>
      <c r="L87" s="75" t="s">
        <v>95</v>
      </c>
      <c r="M87" s="75" t="s">
        <v>96</v>
      </c>
      <c r="N87" s="95">
        <f>BD_PIC_2024[[#This Row],[Número de Nuevos Estudiantes en Pregrado Primer Curso 2024-1
(Únicamente Ampliación de Cobertura con Recursos 2024) ]]*'información desagregada'!$B$31</f>
        <v>-20568240</v>
      </c>
      <c r="O87" s="95">
        <f>BD_PIC_2024[[#This Row],[Número de Nuevos Estudiantes en Pregrado Primer Curso 2024-2
(Únicamente Ampliación de Cobertura con Recursos 2024)]]*'información desagregada'!$B$31</f>
        <v>-11753280</v>
      </c>
      <c r="P87" s="95">
        <f>BD_PIC_2024[[#This Row],[Derechos de Matrícula 2024 - 1
(Política de Gratuidad)]]+BD_PIC_2024[[#This Row],[Derechos de Matrícula 2024 - 2
(Política de Gratuidad)]]</f>
        <v>-32321520</v>
      </c>
      <c r="Q87" s="97" t="s">
        <v>97</v>
      </c>
    </row>
    <row r="88" spans="2:17" s="76" customFormat="1" ht="26.25" customHeight="1">
      <c r="B88" s="10">
        <v>80</v>
      </c>
      <c r="C88" s="75">
        <v>21528</v>
      </c>
      <c r="D88" s="87" t="s">
        <v>178</v>
      </c>
      <c r="E88" s="87" t="s">
        <v>101</v>
      </c>
      <c r="F88" s="87" t="s">
        <v>128</v>
      </c>
      <c r="G88" s="75">
        <v>0</v>
      </c>
      <c r="H88" s="75">
        <v>0</v>
      </c>
      <c r="I88" s="75">
        <v>-16</v>
      </c>
      <c r="J88" s="75">
        <v>-16</v>
      </c>
      <c r="K88" s="75" t="s">
        <v>94</v>
      </c>
      <c r="L88" s="75" t="s">
        <v>95</v>
      </c>
      <c r="M88" s="75" t="s">
        <v>115</v>
      </c>
      <c r="N88" s="95">
        <f>BD_PIC_2024[[#This Row],[Número de Nuevos Estudiantes en Pregrado Primer Curso 2024-1
(Únicamente Ampliación de Cobertura con Recursos 2024) ]]*'información desagregada'!$B$31</f>
        <v>-6716160</v>
      </c>
      <c r="O88" s="95">
        <f>BD_PIC_2024[[#This Row],[Número de Nuevos Estudiantes en Pregrado Primer Curso 2024-2
(Únicamente Ampliación de Cobertura con Recursos 2024)]]*'información desagregada'!$B$31</f>
        <v>-6716160</v>
      </c>
      <c r="P88" s="95">
        <f>BD_PIC_2024[[#This Row],[Derechos de Matrícula 2024 - 1
(Política de Gratuidad)]]+BD_PIC_2024[[#This Row],[Derechos de Matrícula 2024 - 2
(Política de Gratuidad)]]</f>
        <v>-13432320</v>
      </c>
      <c r="Q88" s="97" t="s">
        <v>97</v>
      </c>
    </row>
    <row r="89" spans="2:17" s="76" customFormat="1" ht="26.25" customHeight="1">
      <c r="B89" s="10">
        <v>81</v>
      </c>
      <c r="C89" s="75">
        <v>51603</v>
      </c>
      <c r="D89" s="87" t="s">
        <v>179</v>
      </c>
      <c r="E89" s="87" t="s">
        <v>101</v>
      </c>
      <c r="F89" s="87" t="s">
        <v>140</v>
      </c>
      <c r="G89" s="75">
        <v>0</v>
      </c>
      <c r="H89" s="75">
        <v>0</v>
      </c>
      <c r="I89" s="75">
        <v>-88</v>
      </c>
      <c r="J89" s="75">
        <v>-15</v>
      </c>
      <c r="K89" s="75" t="s">
        <v>172</v>
      </c>
      <c r="L89" s="75" t="s">
        <v>95</v>
      </c>
      <c r="M89" s="75" t="s">
        <v>96</v>
      </c>
      <c r="N89" s="95">
        <f>BD_PIC_2024[[#This Row],[Número de Nuevos Estudiantes en Pregrado Primer Curso 2024-1
(Únicamente Ampliación de Cobertura con Recursos 2024) ]]*'información desagregada'!$B$31</f>
        <v>-36938880</v>
      </c>
      <c r="O89" s="95">
        <f>BD_PIC_2024[[#This Row],[Número de Nuevos Estudiantes en Pregrado Primer Curso 2024-2
(Únicamente Ampliación de Cobertura con Recursos 2024)]]*'información desagregada'!$B$31</f>
        <v>-6296400</v>
      </c>
      <c r="P89" s="95">
        <f>BD_PIC_2024[[#This Row],[Derechos de Matrícula 2024 - 1
(Política de Gratuidad)]]+BD_PIC_2024[[#This Row],[Derechos de Matrícula 2024 - 2
(Política de Gratuidad)]]</f>
        <v>-43235280</v>
      </c>
      <c r="Q89" s="97" t="s">
        <v>97</v>
      </c>
    </row>
    <row r="90" spans="2:17" s="76" customFormat="1" ht="26.25" customHeight="1">
      <c r="B90" s="10">
        <v>82</v>
      </c>
      <c r="C90" s="75">
        <v>51603</v>
      </c>
      <c r="D90" s="87" t="s">
        <v>180</v>
      </c>
      <c r="E90" s="87" t="s">
        <v>101</v>
      </c>
      <c r="F90" s="87" t="s">
        <v>140</v>
      </c>
      <c r="G90" s="75">
        <v>0</v>
      </c>
      <c r="H90" s="75">
        <v>0</v>
      </c>
      <c r="I90" s="75">
        <v>0</v>
      </c>
      <c r="J90" s="75">
        <v>44</v>
      </c>
      <c r="K90" s="75" t="s">
        <v>172</v>
      </c>
      <c r="L90" s="75" t="s">
        <v>95</v>
      </c>
      <c r="M90" s="75" t="s">
        <v>96</v>
      </c>
      <c r="N90" s="96">
        <v>0</v>
      </c>
      <c r="O90" s="95">
        <f>BD_PIC_2024[[#This Row],[Número de Nuevos Estudiantes en Pregrado Primer Curso 2024-2
(Únicamente Ampliación de Cobertura con Recursos 2024)]]*'información desagregada'!$B$31</f>
        <v>18469440</v>
      </c>
      <c r="P90" s="95">
        <f>BD_PIC_2024[[#This Row],[Derechos de Matrícula 2024 - 1
(Política de Gratuidad)]]+BD_PIC_2024[[#This Row],[Derechos de Matrícula 2024 - 2
(Política de Gratuidad)]]</f>
        <v>18469440</v>
      </c>
      <c r="Q90" s="97" t="s">
        <v>97</v>
      </c>
    </row>
    <row r="91" spans="2:17" s="76" customFormat="1" ht="26.25" customHeight="1">
      <c r="B91" s="10">
        <v>83</v>
      </c>
      <c r="C91" s="75">
        <v>52601</v>
      </c>
      <c r="D91" s="87" t="s">
        <v>151</v>
      </c>
      <c r="E91" s="87" t="s">
        <v>101</v>
      </c>
      <c r="F91" s="87" t="s">
        <v>93</v>
      </c>
      <c r="G91" s="75">
        <v>0</v>
      </c>
      <c r="H91" s="75">
        <v>0</v>
      </c>
      <c r="I91" s="75">
        <v>0</v>
      </c>
      <c r="J91" s="75">
        <v>34</v>
      </c>
      <c r="K91" s="75" t="s">
        <v>94</v>
      </c>
      <c r="L91" s="75" t="s">
        <v>95</v>
      </c>
      <c r="M91" s="75" t="s">
        <v>109</v>
      </c>
      <c r="N91" s="96">
        <v>0</v>
      </c>
      <c r="O91" s="95">
        <f>BD_PIC_2024[[#This Row],[Número de Nuevos Estudiantes en Pregrado Primer Curso 2024-2
(Únicamente Ampliación de Cobertura con Recursos 2024)]]*'información desagregada'!$B$31</f>
        <v>14271840</v>
      </c>
      <c r="P91" s="95">
        <f>BD_PIC_2024[[#This Row],[Derechos de Matrícula 2024 - 1
(Política de Gratuidad)]]+BD_PIC_2024[[#This Row],[Derechos de Matrícula 2024 - 2
(Política de Gratuidad)]]</f>
        <v>14271840</v>
      </c>
      <c r="Q91" s="97" t="s">
        <v>97</v>
      </c>
    </row>
    <row r="92" spans="2:17" s="76" customFormat="1" ht="26.25" customHeight="1">
      <c r="B92" s="10">
        <v>84</v>
      </c>
      <c r="C92" s="75">
        <v>52711</v>
      </c>
      <c r="D92" s="87" t="s">
        <v>107</v>
      </c>
      <c r="E92" s="87" t="s">
        <v>101</v>
      </c>
      <c r="F92" s="87" t="s">
        <v>108</v>
      </c>
      <c r="G92" s="75">
        <v>0</v>
      </c>
      <c r="H92" s="75">
        <v>0</v>
      </c>
      <c r="I92" s="75">
        <v>16</v>
      </c>
      <c r="J92" s="75">
        <v>-17</v>
      </c>
      <c r="K92" s="75" t="s">
        <v>94</v>
      </c>
      <c r="L92" s="75" t="s">
        <v>95</v>
      </c>
      <c r="M92" s="75" t="s">
        <v>115</v>
      </c>
      <c r="N92" s="95">
        <f>BD_PIC_2024[[#This Row],[Número de Nuevos Estudiantes en Pregrado Primer Curso 2024-1
(Únicamente Ampliación de Cobertura con Recursos 2024) ]]*'información desagregada'!$B$31</f>
        <v>6716160</v>
      </c>
      <c r="O92" s="95">
        <f>BD_PIC_2024[[#This Row],[Número de Nuevos Estudiantes en Pregrado Primer Curso 2024-2
(Únicamente Ampliación de Cobertura con Recursos 2024)]]*'información desagregada'!$B$31</f>
        <v>-7135920</v>
      </c>
      <c r="P92" s="95">
        <f>BD_PIC_2024[[#This Row],[Derechos de Matrícula 2024 - 1
(Política de Gratuidad)]]+BD_PIC_2024[[#This Row],[Derechos de Matrícula 2024 - 2
(Política de Gratuidad)]]</f>
        <v>-419760</v>
      </c>
      <c r="Q92" s="97" t="s">
        <v>97</v>
      </c>
    </row>
    <row r="93" spans="2:17" s="76" customFormat="1" ht="26.25" customHeight="1">
      <c r="B93" s="10">
        <v>85</v>
      </c>
      <c r="C93" s="75">
        <v>54174</v>
      </c>
      <c r="D93" s="87" t="s">
        <v>181</v>
      </c>
      <c r="E93" s="87" t="s">
        <v>101</v>
      </c>
      <c r="F93" s="87" t="s">
        <v>128</v>
      </c>
      <c r="G93" s="75">
        <v>0</v>
      </c>
      <c r="H93" s="75">
        <v>0</v>
      </c>
      <c r="I93" s="75">
        <v>10</v>
      </c>
      <c r="J93" s="75">
        <v>0</v>
      </c>
      <c r="K93" s="75" t="s">
        <v>94</v>
      </c>
      <c r="L93" s="75" t="s">
        <v>95</v>
      </c>
      <c r="M93" s="75" t="s">
        <v>96</v>
      </c>
      <c r="N93" s="95">
        <f>BD_PIC_2024[[#This Row],[Número de Nuevos Estudiantes en Pregrado Primer Curso 2024-1
(Únicamente Ampliación de Cobertura con Recursos 2024) ]]*'información desagregada'!$B$31</f>
        <v>4197600</v>
      </c>
      <c r="O93" s="96">
        <v>0</v>
      </c>
      <c r="P93" s="95">
        <f>BD_PIC_2024[[#This Row],[Derechos de Matrícula 2024 - 1
(Política de Gratuidad)]]+BD_PIC_2024[[#This Row],[Derechos de Matrícula 2024 - 2
(Política de Gratuidad)]]</f>
        <v>4197600</v>
      </c>
      <c r="Q93" s="97" t="s">
        <v>97</v>
      </c>
    </row>
    <row r="94" spans="2:17" s="76" customFormat="1" ht="26.25" customHeight="1">
      <c r="B94" s="10">
        <v>86</v>
      </c>
      <c r="C94" s="75">
        <v>54182</v>
      </c>
      <c r="D94" s="87" t="s">
        <v>182</v>
      </c>
      <c r="E94" s="87" t="s">
        <v>101</v>
      </c>
      <c r="F94" s="87" t="s">
        <v>93</v>
      </c>
      <c r="G94" s="75">
        <v>0</v>
      </c>
      <c r="H94" s="75">
        <v>0</v>
      </c>
      <c r="I94" s="75">
        <v>9</v>
      </c>
      <c r="J94" s="75">
        <v>4</v>
      </c>
      <c r="K94" s="75" t="s">
        <v>94</v>
      </c>
      <c r="L94" s="75" t="s">
        <v>95</v>
      </c>
      <c r="M94" s="75" t="s">
        <v>96</v>
      </c>
      <c r="N94" s="95">
        <f>BD_PIC_2024[[#This Row],[Número de Nuevos Estudiantes en Pregrado Primer Curso 2024-1
(Únicamente Ampliación de Cobertura con Recursos 2024) ]]*'información desagregada'!$B$31</f>
        <v>3777840</v>
      </c>
      <c r="O94" s="95">
        <f>BD_PIC_2024[[#This Row],[Número de Nuevos Estudiantes en Pregrado Primer Curso 2024-2
(Únicamente Ampliación de Cobertura con Recursos 2024)]]*'información desagregada'!$B$31</f>
        <v>1679040</v>
      </c>
      <c r="P94" s="95">
        <f>BD_PIC_2024[[#This Row],[Derechos de Matrícula 2024 - 1
(Política de Gratuidad)]]+BD_PIC_2024[[#This Row],[Derechos de Matrícula 2024 - 2
(Política de Gratuidad)]]</f>
        <v>5456880</v>
      </c>
      <c r="Q94" s="97" t="s">
        <v>97</v>
      </c>
    </row>
    <row r="95" spans="2:17" s="76" customFormat="1" ht="26.25" customHeight="1">
      <c r="B95" s="10">
        <v>87</v>
      </c>
      <c r="C95" s="75">
        <v>54182</v>
      </c>
      <c r="D95" s="87" t="s">
        <v>151</v>
      </c>
      <c r="E95" s="87" t="s">
        <v>101</v>
      </c>
      <c r="F95" s="87" t="s">
        <v>93</v>
      </c>
      <c r="G95" s="75">
        <v>0</v>
      </c>
      <c r="H95" s="75">
        <v>0</v>
      </c>
      <c r="I95" s="75">
        <v>-22</v>
      </c>
      <c r="J95" s="75">
        <v>-33</v>
      </c>
      <c r="K95" s="75" t="s">
        <v>94</v>
      </c>
      <c r="L95" s="75" t="s">
        <v>95</v>
      </c>
      <c r="M95" s="75" t="s">
        <v>148</v>
      </c>
      <c r="N95" s="95">
        <f>BD_PIC_2024[[#This Row],[Número de Nuevos Estudiantes en Pregrado Primer Curso 2024-1
(Únicamente Ampliación de Cobertura con Recursos 2024) ]]*'información desagregada'!$B$31</f>
        <v>-9234720</v>
      </c>
      <c r="O95" s="95">
        <f>BD_PIC_2024[[#This Row],[Número de Nuevos Estudiantes en Pregrado Primer Curso 2024-2
(Únicamente Ampliación de Cobertura con Recursos 2024)]]*'información desagregada'!$B$31</f>
        <v>-13852080</v>
      </c>
      <c r="P95" s="95">
        <f>BD_PIC_2024[[#This Row],[Derechos de Matrícula 2024 - 1
(Política de Gratuidad)]]+BD_PIC_2024[[#This Row],[Derechos de Matrícula 2024 - 2
(Política de Gratuidad)]]</f>
        <v>-23086800</v>
      </c>
      <c r="Q95" s="97" t="s">
        <v>97</v>
      </c>
    </row>
    <row r="96" spans="2:17" s="76" customFormat="1" ht="26.25" customHeight="1">
      <c r="B96" s="10">
        <v>88</v>
      </c>
      <c r="C96" s="75">
        <v>54183</v>
      </c>
      <c r="D96" s="87" t="s">
        <v>178</v>
      </c>
      <c r="E96" s="87" t="s">
        <v>101</v>
      </c>
      <c r="F96" s="87" t="s">
        <v>105</v>
      </c>
      <c r="G96" s="75">
        <v>0</v>
      </c>
      <c r="H96" s="75">
        <v>0</v>
      </c>
      <c r="I96" s="75">
        <v>9</v>
      </c>
      <c r="J96" s="75">
        <v>-10</v>
      </c>
      <c r="K96" s="75" t="s">
        <v>94</v>
      </c>
      <c r="L96" s="75" t="s">
        <v>95</v>
      </c>
      <c r="M96" s="75" t="s">
        <v>112</v>
      </c>
      <c r="N96" s="95">
        <f>BD_PIC_2024[[#This Row],[Número de Nuevos Estudiantes en Pregrado Primer Curso 2024-1
(Únicamente Ampliación de Cobertura con Recursos 2024) ]]*'información desagregada'!$B$31</f>
        <v>3777840</v>
      </c>
      <c r="O96" s="95">
        <f>BD_PIC_2024[[#This Row],[Número de Nuevos Estudiantes en Pregrado Primer Curso 2024-2
(Únicamente Ampliación de Cobertura con Recursos 2024)]]*'información desagregada'!$B$31</f>
        <v>-4197600</v>
      </c>
      <c r="P96" s="95">
        <f>BD_PIC_2024[[#This Row],[Derechos de Matrícula 2024 - 1
(Política de Gratuidad)]]+BD_PIC_2024[[#This Row],[Derechos de Matrícula 2024 - 2
(Política de Gratuidad)]]</f>
        <v>-419760</v>
      </c>
      <c r="Q96" s="97" t="s">
        <v>97</v>
      </c>
    </row>
    <row r="97" spans="2:17" s="76" customFormat="1" ht="26.25" customHeight="1">
      <c r="B97" s="10">
        <v>89</v>
      </c>
      <c r="C97" s="75">
        <v>54362</v>
      </c>
      <c r="D97" s="87" t="s">
        <v>183</v>
      </c>
      <c r="E97" s="87" t="s">
        <v>92</v>
      </c>
      <c r="F97" s="87" t="s">
        <v>99</v>
      </c>
      <c r="G97" s="75">
        <v>0</v>
      </c>
      <c r="H97" s="75">
        <v>0</v>
      </c>
      <c r="I97" s="75">
        <v>-17</v>
      </c>
      <c r="J97" s="75">
        <v>6</v>
      </c>
      <c r="K97" s="75" t="s">
        <v>94</v>
      </c>
      <c r="L97" s="75" t="s">
        <v>95</v>
      </c>
      <c r="M97" s="75" t="s">
        <v>117</v>
      </c>
      <c r="N97" s="95">
        <f>BD_PIC_2024[[#This Row],[Número de Nuevos Estudiantes en Pregrado Primer Curso 2024-1
(Únicamente Ampliación de Cobertura con Recursos 2024) ]]*'información desagregada'!$B$31</f>
        <v>-7135920</v>
      </c>
      <c r="O97" s="95">
        <f>BD_PIC_2024[[#This Row],[Número de Nuevos Estudiantes en Pregrado Primer Curso 2024-2
(Únicamente Ampliación de Cobertura con Recursos 2024)]]*'información desagregada'!$B$31</f>
        <v>2518560</v>
      </c>
      <c r="P97" s="95">
        <f>BD_PIC_2024[[#This Row],[Derechos de Matrícula 2024 - 1
(Política de Gratuidad)]]+BD_PIC_2024[[#This Row],[Derechos de Matrícula 2024 - 2
(Política de Gratuidad)]]</f>
        <v>-4617360</v>
      </c>
      <c r="Q97" s="97" t="s">
        <v>97</v>
      </c>
    </row>
    <row r="98" spans="2:17" s="76" customFormat="1" ht="26.25" customHeight="1">
      <c r="B98" s="10">
        <v>90</v>
      </c>
      <c r="C98" s="75">
        <v>54507</v>
      </c>
      <c r="D98" s="87" t="s">
        <v>184</v>
      </c>
      <c r="E98" s="87" t="s">
        <v>101</v>
      </c>
      <c r="F98" s="87" t="s">
        <v>105</v>
      </c>
      <c r="G98" s="75">
        <v>0</v>
      </c>
      <c r="H98" s="75">
        <v>0</v>
      </c>
      <c r="I98" s="75">
        <v>9</v>
      </c>
      <c r="J98" s="75">
        <v>1</v>
      </c>
      <c r="K98" s="75" t="s">
        <v>94</v>
      </c>
      <c r="L98" s="75" t="s">
        <v>95</v>
      </c>
      <c r="M98" s="75" t="s">
        <v>96</v>
      </c>
      <c r="N98" s="95">
        <f>BD_PIC_2024[[#This Row],[Número de Nuevos Estudiantes en Pregrado Primer Curso 2024-1
(Únicamente Ampliación de Cobertura con Recursos 2024) ]]*'información desagregada'!$B$31</f>
        <v>3777840</v>
      </c>
      <c r="O98" s="95">
        <f>BD_PIC_2024[[#This Row],[Número de Nuevos Estudiantes en Pregrado Primer Curso 2024-2
(Únicamente Ampliación de Cobertura con Recursos 2024)]]*'información desagregada'!$B$31</f>
        <v>419760</v>
      </c>
      <c r="P98" s="95">
        <f>BD_PIC_2024[[#This Row],[Derechos de Matrícula 2024 - 1
(Política de Gratuidad)]]+BD_PIC_2024[[#This Row],[Derechos de Matrícula 2024 - 2
(Política de Gratuidad)]]</f>
        <v>4197600</v>
      </c>
      <c r="Q98" s="97" t="s">
        <v>97</v>
      </c>
    </row>
    <row r="99" spans="2:17" s="76" customFormat="1" ht="26.25" customHeight="1">
      <c r="B99" s="10">
        <v>91</v>
      </c>
      <c r="C99" s="75">
        <v>55052</v>
      </c>
      <c r="D99" s="87" t="s">
        <v>185</v>
      </c>
      <c r="E99" s="87" t="s">
        <v>101</v>
      </c>
      <c r="F99" s="87" t="s">
        <v>102</v>
      </c>
      <c r="G99" s="75">
        <v>0</v>
      </c>
      <c r="H99" s="75">
        <v>0</v>
      </c>
      <c r="I99" s="75">
        <v>-29</v>
      </c>
      <c r="J99" s="75">
        <v>0</v>
      </c>
      <c r="K99" s="75" t="s">
        <v>94</v>
      </c>
      <c r="L99" s="75" t="s">
        <v>95</v>
      </c>
      <c r="M99" s="75" t="s">
        <v>116</v>
      </c>
      <c r="N99" s="95">
        <f>BD_PIC_2024[[#This Row],[Número de Nuevos Estudiantes en Pregrado Primer Curso 2024-1
(Únicamente Ampliación de Cobertura con Recursos 2024) ]]*'información desagregada'!$B$31</f>
        <v>-12173040</v>
      </c>
      <c r="O99" s="96">
        <v>0</v>
      </c>
      <c r="P99" s="95">
        <f>BD_PIC_2024[[#This Row],[Derechos de Matrícula 2024 - 1
(Política de Gratuidad)]]+BD_PIC_2024[[#This Row],[Derechos de Matrícula 2024 - 2
(Política de Gratuidad)]]</f>
        <v>-12173040</v>
      </c>
      <c r="Q99" s="97" t="s">
        <v>97</v>
      </c>
    </row>
    <row r="100" spans="2:17" s="76" customFormat="1" ht="26.25" customHeight="1">
      <c r="B100" s="10">
        <v>92</v>
      </c>
      <c r="C100" s="75">
        <v>55090</v>
      </c>
      <c r="D100" s="87" t="s">
        <v>135</v>
      </c>
      <c r="E100" s="87" t="s">
        <v>101</v>
      </c>
      <c r="F100" s="87" t="s">
        <v>99</v>
      </c>
      <c r="G100" s="75">
        <v>0</v>
      </c>
      <c r="H100" s="75">
        <v>0</v>
      </c>
      <c r="I100" s="75">
        <v>-31</v>
      </c>
      <c r="J100" s="75">
        <v>0</v>
      </c>
      <c r="K100" s="75" t="s">
        <v>94</v>
      </c>
      <c r="L100" s="75" t="s">
        <v>95</v>
      </c>
      <c r="M100" s="75" t="s">
        <v>116</v>
      </c>
      <c r="N100" s="95">
        <f>BD_PIC_2024[[#This Row],[Número de Nuevos Estudiantes en Pregrado Primer Curso 2024-1
(Únicamente Ampliación de Cobertura con Recursos 2024) ]]*'información desagregada'!$B$31</f>
        <v>-13012560</v>
      </c>
      <c r="O100" s="96">
        <v>0</v>
      </c>
      <c r="P100" s="95">
        <f>BD_PIC_2024[[#This Row],[Derechos de Matrícula 2024 - 1
(Política de Gratuidad)]]+BD_PIC_2024[[#This Row],[Derechos de Matrícula 2024 - 2
(Política de Gratuidad)]]</f>
        <v>-13012560</v>
      </c>
      <c r="Q100" s="97" t="s">
        <v>97</v>
      </c>
    </row>
    <row r="101" spans="2:17" s="76" customFormat="1" ht="26.25" customHeight="1">
      <c r="B101" s="10">
        <v>93</v>
      </c>
      <c r="C101" s="75">
        <v>90367</v>
      </c>
      <c r="D101" s="87" t="s">
        <v>151</v>
      </c>
      <c r="E101" s="87" t="s">
        <v>101</v>
      </c>
      <c r="F101" s="87" t="s">
        <v>108</v>
      </c>
      <c r="G101" s="75">
        <v>0</v>
      </c>
      <c r="H101" s="75">
        <v>0</v>
      </c>
      <c r="I101" s="75">
        <v>9</v>
      </c>
      <c r="J101" s="75">
        <v>34</v>
      </c>
      <c r="K101" s="75" t="s">
        <v>94</v>
      </c>
      <c r="L101" s="75" t="s">
        <v>95</v>
      </c>
      <c r="M101" s="75" t="s">
        <v>115</v>
      </c>
      <c r="N101" s="95">
        <f>BD_PIC_2024[[#This Row],[Número de Nuevos Estudiantes en Pregrado Primer Curso 2024-1
(Únicamente Ampliación de Cobertura con Recursos 2024) ]]*'información desagregada'!$B$31</f>
        <v>3777840</v>
      </c>
      <c r="O101" s="95">
        <f>BD_PIC_2024[[#This Row],[Número de Nuevos Estudiantes en Pregrado Primer Curso 2024-2
(Únicamente Ampliación de Cobertura con Recursos 2024)]]*'información desagregada'!$B$31</f>
        <v>14271840</v>
      </c>
      <c r="P101" s="95">
        <f>BD_PIC_2024[[#This Row],[Derechos de Matrícula 2024 - 1
(Política de Gratuidad)]]+BD_PIC_2024[[#This Row],[Derechos de Matrícula 2024 - 2
(Política de Gratuidad)]]</f>
        <v>18049680</v>
      </c>
      <c r="Q101" s="97" t="s">
        <v>97</v>
      </c>
    </row>
    <row r="102" spans="2:17" s="76" customFormat="1" ht="26.25" customHeight="1">
      <c r="B102" s="10">
        <v>94</v>
      </c>
      <c r="C102" s="75">
        <v>90402</v>
      </c>
      <c r="D102" s="87" t="s">
        <v>186</v>
      </c>
      <c r="E102" s="87" t="s">
        <v>101</v>
      </c>
      <c r="F102" s="87" t="s">
        <v>140</v>
      </c>
      <c r="G102" s="75">
        <v>0</v>
      </c>
      <c r="H102" s="75">
        <v>0</v>
      </c>
      <c r="I102" s="75">
        <v>-21</v>
      </c>
      <c r="J102" s="75">
        <v>-19</v>
      </c>
      <c r="K102" s="75" t="s">
        <v>172</v>
      </c>
      <c r="L102" s="75" t="s">
        <v>95</v>
      </c>
      <c r="M102" s="75" t="s">
        <v>175</v>
      </c>
      <c r="N102" s="95">
        <f>BD_PIC_2024[[#This Row],[Número de Nuevos Estudiantes en Pregrado Primer Curso 2024-1
(Únicamente Ampliación de Cobertura con Recursos 2024) ]]*'información desagregada'!$B$31</f>
        <v>-8814960</v>
      </c>
      <c r="O102" s="95">
        <f>BD_PIC_2024[[#This Row],[Número de Nuevos Estudiantes en Pregrado Primer Curso 2024-2
(Únicamente Ampliación de Cobertura con Recursos 2024)]]*'información desagregada'!$B$31</f>
        <v>-7975440</v>
      </c>
      <c r="P102" s="95">
        <f>BD_PIC_2024[[#This Row],[Derechos de Matrícula 2024 - 1
(Política de Gratuidad)]]+BD_PIC_2024[[#This Row],[Derechos de Matrícula 2024 - 2
(Política de Gratuidad)]]</f>
        <v>-16790400</v>
      </c>
      <c r="Q102" s="97" t="s">
        <v>97</v>
      </c>
    </row>
    <row r="103" spans="2:17" s="76" customFormat="1" ht="26.25" customHeight="1">
      <c r="B103" s="10">
        <v>95</v>
      </c>
      <c r="C103" s="75">
        <v>90402</v>
      </c>
      <c r="D103" s="87" t="s">
        <v>187</v>
      </c>
      <c r="E103" s="87" t="s">
        <v>101</v>
      </c>
      <c r="F103" s="87" t="s">
        <v>140</v>
      </c>
      <c r="G103" s="75">
        <v>0</v>
      </c>
      <c r="H103" s="75">
        <v>0</v>
      </c>
      <c r="I103" s="75">
        <v>0</v>
      </c>
      <c r="J103" s="75">
        <v>44</v>
      </c>
      <c r="K103" s="75" t="s">
        <v>172</v>
      </c>
      <c r="L103" s="75" t="s">
        <v>95</v>
      </c>
      <c r="M103" s="75" t="s">
        <v>174</v>
      </c>
      <c r="N103" s="96">
        <v>0</v>
      </c>
      <c r="O103" s="95">
        <f>BD_PIC_2024[[#This Row],[Número de Nuevos Estudiantes en Pregrado Primer Curso 2024-2
(Únicamente Ampliación de Cobertura con Recursos 2024)]]*'información desagregada'!$B$31</f>
        <v>18469440</v>
      </c>
      <c r="P103" s="95">
        <f>BD_PIC_2024[[#This Row],[Derechos de Matrícula 2024 - 1
(Política de Gratuidad)]]+BD_PIC_2024[[#This Row],[Derechos de Matrícula 2024 - 2
(Política de Gratuidad)]]</f>
        <v>18469440</v>
      </c>
      <c r="Q103" s="97" t="s">
        <v>97</v>
      </c>
    </row>
    <row r="104" spans="2:17" s="76" customFormat="1" ht="26.25" customHeight="1">
      <c r="B104" s="10">
        <v>96</v>
      </c>
      <c r="C104" s="75">
        <v>90430</v>
      </c>
      <c r="D104" s="87" t="s">
        <v>130</v>
      </c>
      <c r="E104" s="87" t="s">
        <v>101</v>
      </c>
      <c r="F104" s="87" t="s">
        <v>128</v>
      </c>
      <c r="G104" s="75">
        <v>0</v>
      </c>
      <c r="H104" s="75">
        <v>0</v>
      </c>
      <c r="I104" s="75">
        <v>-22</v>
      </c>
      <c r="J104" s="75">
        <v>0</v>
      </c>
      <c r="K104" s="75" t="s">
        <v>94</v>
      </c>
      <c r="L104" s="75" t="s">
        <v>95</v>
      </c>
      <c r="M104" s="75" t="s">
        <v>119</v>
      </c>
      <c r="N104" s="95">
        <f>BD_PIC_2024[[#This Row],[Número de Nuevos Estudiantes en Pregrado Primer Curso 2024-1
(Únicamente Ampliación de Cobertura con Recursos 2024) ]]*'información desagregada'!$B$31</f>
        <v>-9234720</v>
      </c>
      <c r="O104" s="96">
        <v>0</v>
      </c>
      <c r="P104" s="95">
        <f>BD_PIC_2024[[#This Row],[Derechos de Matrícula 2024 - 1
(Política de Gratuidad)]]+BD_PIC_2024[[#This Row],[Derechos de Matrícula 2024 - 2
(Política de Gratuidad)]]</f>
        <v>-9234720</v>
      </c>
      <c r="Q104" s="97" t="s">
        <v>97</v>
      </c>
    </row>
    <row r="105" spans="2:17" s="76" customFormat="1" ht="26.25" customHeight="1">
      <c r="B105" s="10">
        <v>97</v>
      </c>
      <c r="C105" s="75">
        <v>90553</v>
      </c>
      <c r="D105" s="87" t="s">
        <v>120</v>
      </c>
      <c r="E105" s="87" t="s">
        <v>101</v>
      </c>
      <c r="F105" s="87" t="s">
        <v>128</v>
      </c>
      <c r="G105" s="75">
        <v>0</v>
      </c>
      <c r="H105" s="75">
        <v>0</v>
      </c>
      <c r="I105" s="75">
        <v>8</v>
      </c>
      <c r="J105" s="75">
        <v>0</v>
      </c>
      <c r="K105" s="75" t="s">
        <v>94</v>
      </c>
      <c r="L105" s="75" t="s">
        <v>95</v>
      </c>
      <c r="M105" s="75" t="s">
        <v>115</v>
      </c>
      <c r="N105" s="95">
        <f>BD_PIC_2024[[#This Row],[Número de Nuevos Estudiantes en Pregrado Primer Curso 2024-1
(Únicamente Ampliación de Cobertura con Recursos 2024) ]]*'información desagregada'!$B$31</f>
        <v>3358080</v>
      </c>
      <c r="O105" s="96">
        <v>0</v>
      </c>
      <c r="P105" s="95">
        <f>BD_PIC_2024[[#This Row],[Derechos de Matrícula 2024 - 1
(Política de Gratuidad)]]+BD_PIC_2024[[#This Row],[Derechos de Matrícula 2024 - 2
(Política de Gratuidad)]]</f>
        <v>3358080</v>
      </c>
      <c r="Q105" s="97" t="s">
        <v>97</v>
      </c>
    </row>
    <row r="106" spans="2:17" s="76" customFormat="1" ht="26.25" customHeight="1">
      <c r="B106" s="10">
        <v>98</v>
      </c>
      <c r="C106" s="75">
        <v>90796</v>
      </c>
      <c r="D106" s="87" t="s">
        <v>188</v>
      </c>
      <c r="E106" s="87" t="s">
        <v>101</v>
      </c>
      <c r="F106" s="87" t="s">
        <v>140</v>
      </c>
      <c r="G106" s="75">
        <v>0</v>
      </c>
      <c r="H106" s="75">
        <v>0</v>
      </c>
      <c r="I106" s="75">
        <v>2</v>
      </c>
      <c r="J106" s="75">
        <v>-14</v>
      </c>
      <c r="K106" s="75" t="s">
        <v>94</v>
      </c>
      <c r="L106" s="75" t="s">
        <v>95</v>
      </c>
      <c r="M106" s="75" t="s">
        <v>115</v>
      </c>
      <c r="N106" s="95">
        <f>BD_PIC_2024[[#This Row],[Número de Nuevos Estudiantes en Pregrado Primer Curso 2024-1
(Únicamente Ampliación de Cobertura con Recursos 2024) ]]*'información desagregada'!$B$31</f>
        <v>839520</v>
      </c>
      <c r="O106" s="95">
        <f>BD_PIC_2024[[#This Row],[Número de Nuevos Estudiantes en Pregrado Primer Curso 2024-2
(Únicamente Ampliación de Cobertura con Recursos 2024)]]*'información desagregada'!$B$31</f>
        <v>-5876640</v>
      </c>
      <c r="P106" s="95">
        <f>BD_PIC_2024[[#This Row],[Derechos de Matrícula 2024 - 1
(Política de Gratuidad)]]+BD_PIC_2024[[#This Row],[Derechos de Matrícula 2024 - 2
(Política de Gratuidad)]]</f>
        <v>-5037120</v>
      </c>
      <c r="Q106" s="97" t="s">
        <v>97</v>
      </c>
    </row>
    <row r="107" spans="2:17" s="76" customFormat="1" ht="26.25" customHeight="1">
      <c r="B107" s="10">
        <v>99</v>
      </c>
      <c r="C107" s="75">
        <v>91016</v>
      </c>
      <c r="D107" s="87" t="s">
        <v>189</v>
      </c>
      <c r="E107" s="87" t="s">
        <v>101</v>
      </c>
      <c r="F107" s="87" t="s">
        <v>108</v>
      </c>
      <c r="G107" s="75">
        <v>0</v>
      </c>
      <c r="H107" s="75">
        <v>0</v>
      </c>
      <c r="I107" s="75">
        <v>0</v>
      </c>
      <c r="J107" s="75">
        <v>226</v>
      </c>
      <c r="K107" s="75" t="s">
        <v>94</v>
      </c>
      <c r="L107" s="75" t="s">
        <v>95</v>
      </c>
      <c r="M107" s="75" t="s">
        <v>96</v>
      </c>
      <c r="N107" s="96">
        <v>0</v>
      </c>
      <c r="O107" s="95">
        <f>BD_PIC_2024[[#This Row],[Número de Nuevos Estudiantes en Pregrado Primer Curso 2024-2
(Únicamente Ampliación de Cobertura con Recursos 2024)]]*'información desagregada'!$B$31</f>
        <v>94865760</v>
      </c>
      <c r="P107" s="95">
        <f>BD_PIC_2024[[#This Row],[Derechos de Matrícula 2024 - 1
(Política de Gratuidad)]]+BD_PIC_2024[[#This Row],[Derechos de Matrícula 2024 - 2
(Política de Gratuidad)]]</f>
        <v>94865760</v>
      </c>
      <c r="Q107" s="97" t="s">
        <v>97</v>
      </c>
    </row>
    <row r="108" spans="2:17" s="76" customFormat="1" ht="26.25" customHeight="1">
      <c r="B108" s="10">
        <v>100</v>
      </c>
      <c r="C108" s="75">
        <v>101539</v>
      </c>
      <c r="D108" s="87" t="s">
        <v>190</v>
      </c>
      <c r="E108" s="87" t="s">
        <v>101</v>
      </c>
      <c r="F108" s="87" t="s">
        <v>93</v>
      </c>
      <c r="G108" s="75">
        <v>0</v>
      </c>
      <c r="H108" s="75">
        <v>0</v>
      </c>
      <c r="I108" s="75">
        <v>0</v>
      </c>
      <c r="J108" s="75">
        <v>39</v>
      </c>
      <c r="K108" s="75" t="s">
        <v>94</v>
      </c>
      <c r="L108" s="75" t="s">
        <v>95</v>
      </c>
      <c r="M108" s="75" t="s">
        <v>163</v>
      </c>
      <c r="N108" s="96">
        <v>0</v>
      </c>
      <c r="O108" s="95">
        <f>BD_PIC_2024[[#This Row],[Número de Nuevos Estudiantes en Pregrado Primer Curso 2024-2
(Únicamente Ampliación de Cobertura con Recursos 2024)]]*'información desagregada'!$B$31</f>
        <v>16370640</v>
      </c>
      <c r="P108" s="95">
        <f>BD_PIC_2024[[#This Row],[Derechos de Matrícula 2024 - 1
(Política de Gratuidad)]]+BD_PIC_2024[[#This Row],[Derechos de Matrícula 2024 - 2
(Política de Gratuidad)]]</f>
        <v>16370640</v>
      </c>
      <c r="Q108" s="97" t="s">
        <v>97</v>
      </c>
    </row>
    <row r="109" spans="2:17" s="76" customFormat="1" ht="26.25" customHeight="1">
      <c r="B109" s="10">
        <v>101</v>
      </c>
      <c r="C109" s="75">
        <v>101540</v>
      </c>
      <c r="D109" s="87" t="s">
        <v>191</v>
      </c>
      <c r="E109" s="87" t="s">
        <v>101</v>
      </c>
      <c r="F109" s="87" t="s">
        <v>140</v>
      </c>
      <c r="G109" s="75">
        <v>0</v>
      </c>
      <c r="H109" s="75">
        <v>0</v>
      </c>
      <c r="I109" s="75">
        <v>8</v>
      </c>
      <c r="J109" s="75">
        <v>0</v>
      </c>
      <c r="K109" s="75" t="s">
        <v>94</v>
      </c>
      <c r="L109" s="75" t="s">
        <v>95</v>
      </c>
      <c r="M109" s="75" t="s">
        <v>163</v>
      </c>
      <c r="N109" s="95">
        <f>BD_PIC_2024[[#This Row],[Número de Nuevos Estudiantes en Pregrado Primer Curso 2024-1
(Únicamente Ampliación de Cobertura con Recursos 2024) ]]*'información desagregada'!$B$31</f>
        <v>3358080</v>
      </c>
      <c r="O109" s="96">
        <v>0</v>
      </c>
      <c r="P109" s="95">
        <f>BD_PIC_2024[[#This Row],[Derechos de Matrícula 2024 - 1
(Política de Gratuidad)]]+BD_PIC_2024[[#This Row],[Derechos de Matrícula 2024 - 2
(Política de Gratuidad)]]</f>
        <v>3358080</v>
      </c>
      <c r="Q109" s="97" t="s">
        <v>97</v>
      </c>
    </row>
    <row r="110" spans="2:17" s="76" customFormat="1" ht="26.25" customHeight="1">
      <c r="B110" s="10">
        <v>102</v>
      </c>
      <c r="C110" s="75">
        <v>101571</v>
      </c>
      <c r="D110" s="87" t="s">
        <v>192</v>
      </c>
      <c r="E110" s="87" t="s">
        <v>101</v>
      </c>
      <c r="F110" s="87" t="s">
        <v>93</v>
      </c>
      <c r="G110" s="75">
        <v>0</v>
      </c>
      <c r="H110" s="75">
        <v>0</v>
      </c>
      <c r="I110" s="75">
        <v>25</v>
      </c>
      <c r="J110" s="75">
        <v>13</v>
      </c>
      <c r="K110" s="75" t="s">
        <v>94</v>
      </c>
      <c r="L110" s="75" t="s">
        <v>95</v>
      </c>
      <c r="M110" s="75" t="s">
        <v>96</v>
      </c>
      <c r="N110" s="95">
        <f>BD_PIC_2024[[#This Row],[Número de Nuevos Estudiantes en Pregrado Primer Curso 2024-1
(Únicamente Ampliación de Cobertura con Recursos 2024) ]]*'información desagregada'!$B$31</f>
        <v>10494000</v>
      </c>
      <c r="O110" s="95">
        <f>BD_PIC_2024[[#This Row],[Número de Nuevos Estudiantes en Pregrado Primer Curso 2024-2
(Únicamente Ampliación de Cobertura con Recursos 2024)]]*'información desagregada'!$B$31</f>
        <v>5456880</v>
      </c>
      <c r="P110" s="95">
        <f>BD_PIC_2024[[#This Row],[Derechos de Matrícula 2024 - 1
(Política de Gratuidad)]]+BD_PIC_2024[[#This Row],[Derechos de Matrícula 2024 - 2
(Política de Gratuidad)]]</f>
        <v>15950880</v>
      </c>
      <c r="Q110" s="97" t="s">
        <v>97</v>
      </c>
    </row>
    <row r="111" spans="2:17" s="76" customFormat="1" ht="26.25" customHeight="1">
      <c r="B111" s="10">
        <v>103</v>
      </c>
      <c r="C111" s="75">
        <v>101607</v>
      </c>
      <c r="D111" s="87" t="s">
        <v>193</v>
      </c>
      <c r="E111" s="87" t="s">
        <v>101</v>
      </c>
      <c r="F111" s="87" t="s">
        <v>99</v>
      </c>
      <c r="G111" s="75">
        <v>0</v>
      </c>
      <c r="H111" s="75">
        <v>0</v>
      </c>
      <c r="I111" s="75">
        <v>35</v>
      </c>
      <c r="J111" s="75">
        <v>39</v>
      </c>
      <c r="K111" s="75" t="s">
        <v>94</v>
      </c>
      <c r="L111" s="75" t="s">
        <v>95</v>
      </c>
      <c r="M111" s="75" t="s">
        <v>109</v>
      </c>
      <c r="N111" s="95">
        <f>BD_PIC_2024[[#This Row],[Número de Nuevos Estudiantes en Pregrado Primer Curso 2024-1
(Únicamente Ampliación de Cobertura con Recursos 2024) ]]*'información desagregada'!$B$31</f>
        <v>14691600</v>
      </c>
      <c r="O111" s="95">
        <f>BD_PIC_2024[[#This Row],[Número de Nuevos Estudiantes en Pregrado Primer Curso 2024-2
(Únicamente Ampliación de Cobertura con Recursos 2024)]]*'información desagregada'!$B$31</f>
        <v>16370640</v>
      </c>
      <c r="P111" s="95">
        <f>BD_PIC_2024[[#This Row],[Derechos de Matrícula 2024 - 1
(Política de Gratuidad)]]+BD_PIC_2024[[#This Row],[Derechos de Matrícula 2024 - 2
(Política de Gratuidad)]]</f>
        <v>31062240</v>
      </c>
      <c r="Q111" s="97" t="s">
        <v>97</v>
      </c>
    </row>
    <row r="112" spans="2:17" s="76" customFormat="1" ht="26.25" customHeight="1">
      <c r="B112" s="10">
        <v>104</v>
      </c>
      <c r="C112" s="75">
        <v>101612</v>
      </c>
      <c r="D112" s="87" t="s">
        <v>193</v>
      </c>
      <c r="E112" s="87" t="s">
        <v>101</v>
      </c>
      <c r="F112" s="87" t="s">
        <v>99</v>
      </c>
      <c r="G112" s="75">
        <v>0</v>
      </c>
      <c r="H112" s="75">
        <v>0</v>
      </c>
      <c r="I112" s="75">
        <v>0</v>
      </c>
      <c r="J112" s="75">
        <v>-22</v>
      </c>
      <c r="K112" s="75" t="s">
        <v>94</v>
      </c>
      <c r="L112" s="75" t="s">
        <v>95</v>
      </c>
      <c r="M112" s="75" t="s">
        <v>116</v>
      </c>
      <c r="N112" s="96">
        <v>0</v>
      </c>
      <c r="O112" s="95">
        <f>BD_PIC_2024[[#This Row],[Número de Nuevos Estudiantes en Pregrado Primer Curso 2024-2
(Únicamente Ampliación de Cobertura con Recursos 2024)]]*'información desagregada'!$B$31</f>
        <v>-9234720</v>
      </c>
      <c r="P112" s="95">
        <f>BD_PIC_2024[[#This Row],[Derechos de Matrícula 2024 - 1
(Política de Gratuidad)]]+BD_PIC_2024[[#This Row],[Derechos de Matrícula 2024 - 2
(Política de Gratuidad)]]</f>
        <v>-9234720</v>
      </c>
      <c r="Q112" s="97" t="s">
        <v>97</v>
      </c>
    </row>
    <row r="113" spans="2:17" s="76" customFormat="1" ht="26.25" customHeight="1">
      <c r="B113" s="10">
        <v>105</v>
      </c>
      <c r="C113" s="75">
        <v>101698</v>
      </c>
      <c r="D113" s="87" t="s">
        <v>194</v>
      </c>
      <c r="E113" s="87" t="s">
        <v>101</v>
      </c>
      <c r="F113" s="87" t="s">
        <v>128</v>
      </c>
      <c r="G113" s="75">
        <v>0</v>
      </c>
      <c r="H113" s="75">
        <v>0</v>
      </c>
      <c r="I113" s="75">
        <v>28</v>
      </c>
      <c r="J113" s="75">
        <v>1</v>
      </c>
      <c r="K113" s="75" t="s">
        <v>94</v>
      </c>
      <c r="L113" s="75" t="s">
        <v>95</v>
      </c>
      <c r="M113" s="75" t="s">
        <v>163</v>
      </c>
      <c r="N113" s="95">
        <f>BD_PIC_2024[[#This Row],[Número de Nuevos Estudiantes en Pregrado Primer Curso 2024-1
(Únicamente Ampliación de Cobertura con Recursos 2024) ]]*'información desagregada'!$B$31</f>
        <v>11753280</v>
      </c>
      <c r="O113" s="95">
        <f>BD_PIC_2024[[#This Row],[Número de Nuevos Estudiantes en Pregrado Primer Curso 2024-2
(Únicamente Ampliación de Cobertura con Recursos 2024)]]*'información desagregada'!$B$31</f>
        <v>419760</v>
      </c>
      <c r="P113" s="95">
        <f>BD_PIC_2024[[#This Row],[Derechos de Matrícula 2024 - 1
(Política de Gratuidad)]]+BD_PIC_2024[[#This Row],[Derechos de Matrícula 2024 - 2
(Política de Gratuidad)]]</f>
        <v>12173040</v>
      </c>
      <c r="Q113" s="97" t="s">
        <v>97</v>
      </c>
    </row>
    <row r="114" spans="2:17" s="76" customFormat="1" ht="26.25" customHeight="1">
      <c r="B114" s="10">
        <v>106</v>
      </c>
      <c r="C114" s="75">
        <v>101706</v>
      </c>
      <c r="D114" s="87" t="s">
        <v>195</v>
      </c>
      <c r="E114" s="87" t="s">
        <v>101</v>
      </c>
      <c r="F114" s="87" t="s">
        <v>108</v>
      </c>
      <c r="G114" s="75">
        <v>0</v>
      </c>
      <c r="H114" s="75">
        <v>0</v>
      </c>
      <c r="I114" s="75">
        <v>-18</v>
      </c>
      <c r="J114" s="75">
        <v>23</v>
      </c>
      <c r="K114" s="75" t="s">
        <v>94</v>
      </c>
      <c r="L114" s="75" t="s">
        <v>95</v>
      </c>
      <c r="M114" s="75" t="s">
        <v>148</v>
      </c>
      <c r="N114" s="95">
        <f>BD_PIC_2024[[#This Row],[Número de Nuevos Estudiantes en Pregrado Primer Curso 2024-1
(Únicamente Ampliación de Cobertura con Recursos 2024) ]]*'información desagregada'!$B$31</f>
        <v>-7555680</v>
      </c>
      <c r="O114" s="95">
        <f>BD_PIC_2024[[#This Row],[Número de Nuevos Estudiantes en Pregrado Primer Curso 2024-2
(Únicamente Ampliación de Cobertura con Recursos 2024)]]*'información desagregada'!$B$31</f>
        <v>9654480</v>
      </c>
      <c r="P114" s="95">
        <f>BD_PIC_2024[[#This Row],[Derechos de Matrícula 2024 - 1
(Política de Gratuidad)]]+BD_PIC_2024[[#This Row],[Derechos de Matrícula 2024 - 2
(Política de Gratuidad)]]</f>
        <v>2098800</v>
      </c>
      <c r="Q114" s="97" t="s">
        <v>97</v>
      </c>
    </row>
    <row r="115" spans="2:17" s="76" customFormat="1" ht="26.25" customHeight="1">
      <c r="B115" s="10">
        <v>107</v>
      </c>
      <c r="C115" s="75">
        <v>101706</v>
      </c>
      <c r="D115" s="87" t="s">
        <v>195</v>
      </c>
      <c r="E115" s="87" t="s">
        <v>101</v>
      </c>
      <c r="F115" s="87" t="s">
        <v>108</v>
      </c>
      <c r="G115" s="75">
        <v>0</v>
      </c>
      <c r="H115" s="75">
        <v>0</v>
      </c>
      <c r="I115" s="75">
        <v>-2</v>
      </c>
      <c r="J115" s="75">
        <v>0</v>
      </c>
      <c r="K115" s="75" t="s">
        <v>94</v>
      </c>
      <c r="L115" s="75" t="s">
        <v>95</v>
      </c>
      <c r="M115" s="75" t="s">
        <v>115</v>
      </c>
      <c r="N115" s="95">
        <f>BD_PIC_2024[[#This Row],[Número de Nuevos Estudiantes en Pregrado Primer Curso 2024-1
(Únicamente Ampliación de Cobertura con Recursos 2024) ]]*'información desagregada'!$B$31</f>
        <v>-839520</v>
      </c>
      <c r="O115" s="96">
        <v>0</v>
      </c>
      <c r="P115" s="95">
        <f>BD_PIC_2024[[#This Row],[Derechos de Matrícula 2024 - 1
(Política de Gratuidad)]]+BD_PIC_2024[[#This Row],[Derechos de Matrícula 2024 - 2
(Política de Gratuidad)]]</f>
        <v>-839520</v>
      </c>
      <c r="Q115" s="97" t="s">
        <v>97</v>
      </c>
    </row>
    <row r="116" spans="2:17" s="76" customFormat="1" ht="26.25" customHeight="1">
      <c r="B116" s="10">
        <v>108</v>
      </c>
      <c r="C116" s="75">
        <v>101706</v>
      </c>
      <c r="D116" s="87" t="s">
        <v>196</v>
      </c>
      <c r="E116" s="87" t="s">
        <v>101</v>
      </c>
      <c r="F116" s="87" t="s">
        <v>108</v>
      </c>
      <c r="G116" s="75">
        <v>0</v>
      </c>
      <c r="H116" s="75">
        <v>0</v>
      </c>
      <c r="I116" s="75">
        <v>-17</v>
      </c>
      <c r="J116" s="75">
        <v>0</v>
      </c>
      <c r="K116" s="75" t="s">
        <v>94</v>
      </c>
      <c r="L116" s="75" t="s">
        <v>95</v>
      </c>
      <c r="M116" s="75" t="s">
        <v>96</v>
      </c>
      <c r="N116" s="95">
        <f>BD_PIC_2024[[#This Row],[Número de Nuevos Estudiantes en Pregrado Primer Curso 2024-1
(Únicamente Ampliación de Cobertura con Recursos 2024) ]]*'información desagregada'!$B$31</f>
        <v>-7135920</v>
      </c>
      <c r="O116" s="96">
        <v>0</v>
      </c>
      <c r="P116" s="95">
        <f>BD_PIC_2024[[#This Row],[Derechos de Matrícula 2024 - 1
(Política de Gratuidad)]]+BD_PIC_2024[[#This Row],[Derechos de Matrícula 2024 - 2
(Política de Gratuidad)]]</f>
        <v>-7135920</v>
      </c>
      <c r="Q116" s="97" t="s">
        <v>97</v>
      </c>
    </row>
    <row r="117" spans="2:17" s="76" customFormat="1" ht="26.25" customHeight="1">
      <c r="B117" s="10">
        <v>109</v>
      </c>
      <c r="C117" s="75">
        <v>101991</v>
      </c>
      <c r="D117" s="87" t="s">
        <v>197</v>
      </c>
      <c r="E117" s="87" t="s">
        <v>101</v>
      </c>
      <c r="F117" s="87" t="s">
        <v>128</v>
      </c>
      <c r="G117" s="75">
        <v>0</v>
      </c>
      <c r="H117" s="75">
        <v>0</v>
      </c>
      <c r="I117" s="75">
        <v>0</v>
      </c>
      <c r="J117" s="75">
        <v>24</v>
      </c>
      <c r="K117" s="75" t="s">
        <v>94</v>
      </c>
      <c r="L117" s="75" t="s">
        <v>95</v>
      </c>
      <c r="M117" s="75" t="s">
        <v>115</v>
      </c>
      <c r="N117" s="96">
        <v>0</v>
      </c>
      <c r="O117" s="95">
        <f>BD_PIC_2024[[#This Row],[Número de Nuevos Estudiantes en Pregrado Primer Curso 2024-2
(Únicamente Ampliación de Cobertura con Recursos 2024)]]*'información desagregada'!$B$31</f>
        <v>10074240</v>
      </c>
      <c r="P117" s="95">
        <f>BD_PIC_2024[[#This Row],[Derechos de Matrícula 2024 - 1
(Política de Gratuidad)]]+BD_PIC_2024[[#This Row],[Derechos de Matrícula 2024 - 2
(Política de Gratuidad)]]</f>
        <v>10074240</v>
      </c>
      <c r="Q117" s="97" t="s">
        <v>97</v>
      </c>
    </row>
    <row r="118" spans="2:17" s="76" customFormat="1" ht="26.25" customHeight="1">
      <c r="B118" s="10">
        <v>110</v>
      </c>
      <c r="C118" s="75">
        <v>101991</v>
      </c>
      <c r="D118" s="87" t="s">
        <v>197</v>
      </c>
      <c r="E118" s="87" t="s">
        <v>101</v>
      </c>
      <c r="F118" s="87" t="s">
        <v>128</v>
      </c>
      <c r="G118" s="75">
        <v>0</v>
      </c>
      <c r="H118" s="75">
        <v>0</v>
      </c>
      <c r="I118" s="75">
        <v>16</v>
      </c>
      <c r="J118" s="75">
        <v>11</v>
      </c>
      <c r="K118" s="75" t="s">
        <v>94</v>
      </c>
      <c r="L118" s="75" t="s">
        <v>95</v>
      </c>
      <c r="M118" s="75" t="s">
        <v>96</v>
      </c>
      <c r="N118" s="95">
        <f>BD_PIC_2024[[#This Row],[Número de Nuevos Estudiantes en Pregrado Primer Curso 2024-1
(Únicamente Ampliación de Cobertura con Recursos 2024) ]]*'información desagregada'!$B$31</f>
        <v>6716160</v>
      </c>
      <c r="O118" s="95">
        <f>BD_PIC_2024[[#This Row],[Número de Nuevos Estudiantes en Pregrado Primer Curso 2024-2
(Únicamente Ampliación de Cobertura con Recursos 2024)]]*'información desagregada'!$B$31</f>
        <v>4617360</v>
      </c>
      <c r="P118" s="95">
        <f>BD_PIC_2024[[#This Row],[Derechos de Matrícula 2024 - 1
(Política de Gratuidad)]]+BD_PIC_2024[[#This Row],[Derechos de Matrícula 2024 - 2
(Política de Gratuidad)]]</f>
        <v>11333520</v>
      </c>
      <c r="Q118" s="97" t="s">
        <v>97</v>
      </c>
    </row>
    <row r="119" spans="2:17" s="76" customFormat="1" ht="26.25" customHeight="1">
      <c r="B119" s="10">
        <v>111</v>
      </c>
      <c r="C119" s="75">
        <v>102284</v>
      </c>
      <c r="D119" s="87" t="s">
        <v>193</v>
      </c>
      <c r="E119" s="87" t="s">
        <v>101</v>
      </c>
      <c r="F119" s="87" t="s">
        <v>99</v>
      </c>
      <c r="G119" s="75">
        <v>0</v>
      </c>
      <c r="H119" s="75">
        <v>0</v>
      </c>
      <c r="I119" s="75">
        <v>20</v>
      </c>
      <c r="J119" s="75">
        <v>39</v>
      </c>
      <c r="K119" s="75" t="s">
        <v>94</v>
      </c>
      <c r="L119" s="75" t="s">
        <v>95</v>
      </c>
      <c r="M119" s="75" t="s">
        <v>198</v>
      </c>
      <c r="N119" s="95">
        <f>BD_PIC_2024[[#This Row],[Número de Nuevos Estudiantes en Pregrado Primer Curso 2024-1
(Únicamente Ampliación de Cobertura con Recursos 2024) ]]*'información desagregada'!$B$31</f>
        <v>8395200</v>
      </c>
      <c r="O119" s="95">
        <f>BD_PIC_2024[[#This Row],[Número de Nuevos Estudiantes en Pregrado Primer Curso 2024-2
(Únicamente Ampliación de Cobertura con Recursos 2024)]]*'información desagregada'!$B$31</f>
        <v>16370640</v>
      </c>
      <c r="P119" s="95">
        <f>BD_PIC_2024[[#This Row],[Derechos de Matrícula 2024 - 1
(Política de Gratuidad)]]+BD_PIC_2024[[#This Row],[Derechos de Matrícula 2024 - 2
(Política de Gratuidad)]]</f>
        <v>24765840</v>
      </c>
      <c r="Q119" s="97" t="s">
        <v>97</v>
      </c>
    </row>
    <row r="120" spans="2:17" s="76" customFormat="1" ht="26.25" customHeight="1">
      <c r="B120" s="10">
        <v>112</v>
      </c>
      <c r="C120" s="75">
        <v>102284</v>
      </c>
      <c r="D120" s="87" t="s">
        <v>193</v>
      </c>
      <c r="E120" s="87" t="s">
        <v>101</v>
      </c>
      <c r="F120" s="87" t="s">
        <v>99</v>
      </c>
      <c r="G120" s="75">
        <v>0</v>
      </c>
      <c r="H120" s="75">
        <v>0</v>
      </c>
      <c r="I120" s="75">
        <v>13</v>
      </c>
      <c r="J120" s="75">
        <v>0</v>
      </c>
      <c r="K120" s="75" t="s">
        <v>94</v>
      </c>
      <c r="L120" s="75" t="s">
        <v>95</v>
      </c>
      <c r="M120" s="75" t="s">
        <v>148</v>
      </c>
      <c r="N120" s="95">
        <f>BD_PIC_2024[[#This Row],[Número de Nuevos Estudiantes en Pregrado Primer Curso 2024-1
(Únicamente Ampliación de Cobertura con Recursos 2024) ]]*'información desagregada'!$B$31</f>
        <v>5456880</v>
      </c>
      <c r="O120" s="96">
        <v>0</v>
      </c>
      <c r="P120" s="95">
        <f>BD_PIC_2024[[#This Row],[Derechos de Matrícula 2024 - 1
(Política de Gratuidad)]]+BD_PIC_2024[[#This Row],[Derechos de Matrícula 2024 - 2
(Política de Gratuidad)]]</f>
        <v>5456880</v>
      </c>
      <c r="Q120" s="97" t="s">
        <v>97</v>
      </c>
    </row>
    <row r="121" spans="2:17" s="76" customFormat="1" ht="26.25" customHeight="1">
      <c r="B121" s="10">
        <v>113</v>
      </c>
      <c r="C121" s="75">
        <v>102284</v>
      </c>
      <c r="D121" s="87" t="s">
        <v>193</v>
      </c>
      <c r="E121" s="87" t="s">
        <v>101</v>
      </c>
      <c r="F121" s="87" t="s">
        <v>99</v>
      </c>
      <c r="G121" s="75">
        <v>0</v>
      </c>
      <c r="H121" s="75">
        <v>0</v>
      </c>
      <c r="I121" s="75">
        <v>-1</v>
      </c>
      <c r="J121" s="75">
        <v>-18</v>
      </c>
      <c r="K121" s="75" t="s">
        <v>94</v>
      </c>
      <c r="L121" s="75" t="s">
        <v>95</v>
      </c>
      <c r="M121" s="75" t="s">
        <v>115</v>
      </c>
      <c r="N121" s="95">
        <f>BD_PIC_2024[[#This Row],[Número de Nuevos Estudiantes en Pregrado Primer Curso 2024-1
(Únicamente Ampliación de Cobertura con Recursos 2024) ]]*'información desagregada'!$B$31</f>
        <v>-419760</v>
      </c>
      <c r="O121" s="95">
        <f>BD_PIC_2024[[#This Row],[Número de Nuevos Estudiantes en Pregrado Primer Curso 2024-2
(Únicamente Ampliación de Cobertura con Recursos 2024)]]*'información desagregada'!$B$31</f>
        <v>-7555680</v>
      </c>
      <c r="P121" s="95">
        <f>BD_PIC_2024[[#This Row],[Derechos de Matrícula 2024 - 1
(Política de Gratuidad)]]+BD_PIC_2024[[#This Row],[Derechos de Matrícula 2024 - 2
(Política de Gratuidad)]]</f>
        <v>-7975440</v>
      </c>
      <c r="Q121" s="97" t="s">
        <v>97</v>
      </c>
    </row>
    <row r="122" spans="2:17" s="76" customFormat="1" ht="26.25" customHeight="1">
      <c r="B122" s="10">
        <v>114</v>
      </c>
      <c r="C122" s="75">
        <v>102284</v>
      </c>
      <c r="D122" s="87" t="s">
        <v>193</v>
      </c>
      <c r="E122" s="87" t="s">
        <v>101</v>
      </c>
      <c r="F122" s="87" t="s">
        <v>99</v>
      </c>
      <c r="G122" s="75">
        <v>0</v>
      </c>
      <c r="H122" s="75">
        <v>0</v>
      </c>
      <c r="I122" s="75">
        <v>16</v>
      </c>
      <c r="J122" s="75">
        <v>39</v>
      </c>
      <c r="K122" s="75" t="s">
        <v>94</v>
      </c>
      <c r="L122" s="75" t="s">
        <v>95</v>
      </c>
      <c r="M122" s="75" t="s">
        <v>111</v>
      </c>
      <c r="N122" s="95">
        <f>BD_PIC_2024[[#This Row],[Número de Nuevos Estudiantes en Pregrado Primer Curso 2024-1
(Únicamente Ampliación de Cobertura con Recursos 2024) ]]*'información desagregada'!$B$31</f>
        <v>6716160</v>
      </c>
      <c r="O122" s="95">
        <f>BD_PIC_2024[[#This Row],[Número de Nuevos Estudiantes en Pregrado Primer Curso 2024-2
(Únicamente Ampliación de Cobertura con Recursos 2024)]]*'información desagregada'!$B$31</f>
        <v>16370640</v>
      </c>
      <c r="P122" s="95">
        <f>BD_PIC_2024[[#This Row],[Derechos de Matrícula 2024 - 1
(Política de Gratuidad)]]+BD_PIC_2024[[#This Row],[Derechos de Matrícula 2024 - 2
(Política de Gratuidad)]]</f>
        <v>23086800</v>
      </c>
      <c r="Q122" s="97" t="s">
        <v>97</v>
      </c>
    </row>
    <row r="123" spans="2:17" s="76" customFormat="1" ht="26.25" customHeight="1">
      <c r="B123" s="10">
        <v>115</v>
      </c>
      <c r="C123" s="75">
        <v>102284</v>
      </c>
      <c r="D123" s="87" t="s">
        <v>199</v>
      </c>
      <c r="E123" s="87" t="s">
        <v>101</v>
      </c>
      <c r="F123" s="87" t="s">
        <v>99</v>
      </c>
      <c r="G123" s="75">
        <v>0</v>
      </c>
      <c r="H123" s="75">
        <v>0</v>
      </c>
      <c r="I123" s="75">
        <v>-11</v>
      </c>
      <c r="J123" s="75">
        <v>39</v>
      </c>
      <c r="K123" s="75" t="s">
        <v>94</v>
      </c>
      <c r="L123" s="75" t="s">
        <v>95</v>
      </c>
      <c r="M123" s="75" t="s">
        <v>118</v>
      </c>
      <c r="N123" s="95">
        <f>BD_PIC_2024[[#This Row],[Número de Nuevos Estudiantes en Pregrado Primer Curso 2024-1
(Únicamente Ampliación de Cobertura con Recursos 2024) ]]*'información desagregada'!$B$31</f>
        <v>-4617360</v>
      </c>
      <c r="O123" s="95">
        <f>BD_PIC_2024[[#This Row],[Número de Nuevos Estudiantes en Pregrado Primer Curso 2024-2
(Únicamente Ampliación de Cobertura con Recursos 2024)]]*'información desagregada'!$B$31</f>
        <v>16370640</v>
      </c>
      <c r="P123" s="95">
        <f>BD_PIC_2024[[#This Row],[Derechos de Matrícula 2024 - 1
(Política de Gratuidad)]]+BD_PIC_2024[[#This Row],[Derechos de Matrícula 2024 - 2
(Política de Gratuidad)]]</f>
        <v>11753280</v>
      </c>
      <c r="Q123" s="97" t="s">
        <v>97</v>
      </c>
    </row>
    <row r="124" spans="2:17" s="76" customFormat="1" ht="26.25" customHeight="1">
      <c r="B124" s="10">
        <v>116</v>
      </c>
      <c r="C124" s="75">
        <v>102886</v>
      </c>
      <c r="D124" s="87" t="s">
        <v>136</v>
      </c>
      <c r="E124" s="87" t="s">
        <v>101</v>
      </c>
      <c r="F124" s="87" t="s">
        <v>99</v>
      </c>
      <c r="G124" s="75">
        <v>0</v>
      </c>
      <c r="H124" s="75">
        <v>0</v>
      </c>
      <c r="I124" s="75">
        <v>0</v>
      </c>
      <c r="J124" s="75">
        <v>34</v>
      </c>
      <c r="K124" s="75" t="s">
        <v>94</v>
      </c>
      <c r="L124" s="75" t="s">
        <v>95</v>
      </c>
      <c r="M124" s="75" t="s">
        <v>148</v>
      </c>
      <c r="N124" s="96">
        <v>0</v>
      </c>
      <c r="O124" s="95">
        <f>BD_PIC_2024[[#This Row],[Número de Nuevos Estudiantes en Pregrado Primer Curso 2024-2
(Únicamente Ampliación de Cobertura con Recursos 2024)]]*'información desagregada'!$B$31</f>
        <v>14271840</v>
      </c>
      <c r="P124" s="95">
        <f>BD_PIC_2024[[#This Row],[Derechos de Matrícula 2024 - 1
(Política de Gratuidad)]]+BD_PIC_2024[[#This Row],[Derechos de Matrícula 2024 - 2
(Política de Gratuidad)]]</f>
        <v>14271840</v>
      </c>
      <c r="Q124" s="97" t="s">
        <v>97</v>
      </c>
    </row>
    <row r="125" spans="2:17" s="76" customFormat="1" ht="26.25" customHeight="1">
      <c r="B125" s="10">
        <v>117</v>
      </c>
      <c r="C125" s="75">
        <v>103071</v>
      </c>
      <c r="D125" s="87" t="s">
        <v>184</v>
      </c>
      <c r="E125" s="87" t="s">
        <v>101</v>
      </c>
      <c r="F125" s="87" t="s">
        <v>105</v>
      </c>
      <c r="G125" s="75">
        <v>0</v>
      </c>
      <c r="H125" s="75">
        <v>0</v>
      </c>
      <c r="I125" s="75">
        <v>0</v>
      </c>
      <c r="J125" s="75">
        <v>-9</v>
      </c>
      <c r="K125" s="75" t="s">
        <v>94</v>
      </c>
      <c r="L125" s="75" t="s">
        <v>95</v>
      </c>
      <c r="M125" s="75" t="s">
        <v>115</v>
      </c>
      <c r="N125" s="96">
        <v>0</v>
      </c>
      <c r="O125" s="95">
        <f>BD_PIC_2024[[#This Row],[Número de Nuevos Estudiantes en Pregrado Primer Curso 2024-2
(Únicamente Ampliación de Cobertura con Recursos 2024)]]*'información desagregada'!$B$31</f>
        <v>-3777840</v>
      </c>
      <c r="P125" s="95">
        <f>BD_PIC_2024[[#This Row],[Derechos de Matrícula 2024 - 1
(Política de Gratuidad)]]+BD_PIC_2024[[#This Row],[Derechos de Matrícula 2024 - 2
(Política de Gratuidad)]]</f>
        <v>-3777840</v>
      </c>
      <c r="Q125" s="97" t="s">
        <v>97</v>
      </c>
    </row>
    <row r="126" spans="2:17" s="76" customFormat="1" ht="26.25" customHeight="1">
      <c r="B126" s="10">
        <v>118</v>
      </c>
      <c r="C126" s="75">
        <v>103110</v>
      </c>
      <c r="D126" s="87" t="s">
        <v>200</v>
      </c>
      <c r="E126" s="87" t="s">
        <v>101</v>
      </c>
      <c r="F126" s="87" t="s">
        <v>140</v>
      </c>
      <c r="G126" s="75">
        <v>0</v>
      </c>
      <c r="H126" s="75">
        <v>0</v>
      </c>
      <c r="I126" s="75">
        <v>33</v>
      </c>
      <c r="J126" s="75">
        <v>10</v>
      </c>
      <c r="K126" s="75" t="s">
        <v>94</v>
      </c>
      <c r="L126" s="75" t="s">
        <v>95</v>
      </c>
      <c r="M126" s="75" t="s">
        <v>114</v>
      </c>
      <c r="N126" s="95">
        <f>BD_PIC_2024[[#This Row],[Número de Nuevos Estudiantes en Pregrado Primer Curso 2024-1
(Únicamente Ampliación de Cobertura con Recursos 2024) ]]*'información desagregada'!$B$31</f>
        <v>13852080</v>
      </c>
      <c r="O126" s="95">
        <f>BD_PIC_2024[[#This Row],[Número de Nuevos Estudiantes en Pregrado Primer Curso 2024-2
(Únicamente Ampliación de Cobertura con Recursos 2024)]]*'información desagregada'!$B$31</f>
        <v>4197600</v>
      </c>
      <c r="P126" s="95">
        <f>BD_PIC_2024[[#This Row],[Derechos de Matrícula 2024 - 1
(Política de Gratuidad)]]+BD_PIC_2024[[#This Row],[Derechos de Matrícula 2024 - 2
(Política de Gratuidad)]]</f>
        <v>18049680</v>
      </c>
      <c r="Q126" s="97" t="s">
        <v>97</v>
      </c>
    </row>
    <row r="127" spans="2:17" s="76" customFormat="1" ht="26.25" customHeight="1">
      <c r="B127" s="10">
        <v>119</v>
      </c>
      <c r="C127" s="75">
        <v>103138</v>
      </c>
      <c r="D127" s="87" t="s">
        <v>200</v>
      </c>
      <c r="E127" s="87" t="s">
        <v>101</v>
      </c>
      <c r="F127" s="87" t="s">
        <v>140</v>
      </c>
      <c r="G127" s="75">
        <v>0</v>
      </c>
      <c r="H127" s="75">
        <v>0</v>
      </c>
      <c r="I127" s="75">
        <v>30</v>
      </c>
      <c r="J127" s="75">
        <v>15</v>
      </c>
      <c r="K127" s="75" t="s">
        <v>94</v>
      </c>
      <c r="L127" s="75" t="s">
        <v>95</v>
      </c>
      <c r="M127" s="75" t="s">
        <v>115</v>
      </c>
      <c r="N127" s="95">
        <f>BD_PIC_2024[[#This Row],[Número de Nuevos Estudiantes en Pregrado Primer Curso 2024-1
(Únicamente Ampliación de Cobertura con Recursos 2024) ]]*'información desagregada'!$B$31</f>
        <v>12592800</v>
      </c>
      <c r="O127" s="95">
        <f>BD_PIC_2024[[#This Row],[Número de Nuevos Estudiantes en Pregrado Primer Curso 2024-2
(Únicamente Ampliación de Cobertura con Recursos 2024)]]*'información desagregada'!$B$31</f>
        <v>6296400</v>
      </c>
      <c r="P127" s="95">
        <f>BD_PIC_2024[[#This Row],[Derechos de Matrícula 2024 - 1
(Política de Gratuidad)]]+BD_PIC_2024[[#This Row],[Derechos de Matrícula 2024 - 2
(Política de Gratuidad)]]</f>
        <v>18889200</v>
      </c>
      <c r="Q127" s="97" t="s">
        <v>97</v>
      </c>
    </row>
    <row r="128" spans="2:17" s="76" customFormat="1" ht="26.25" customHeight="1">
      <c r="B128" s="10">
        <v>120</v>
      </c>
      <c r="C128" s="75">
        <v>103139</v>
      </c>
      <c r="D128" s="87" t="s">
        <v>185</v>
      </c>
      <c r="E128" s="87" t="s">
        <v>101</v>
      </c>
      <c r="F128" s="87" t="s">
        <v>140</v>
      </c>
      <c r="G128" s="75">
        <v>0</v>
      </c>
      <c r="H128" s="75">
        <v>0</v>
      </c>
      <c r="I128" s="75">
        <v>30</v>
      </c>
      <c r="J128" s="75">
        <v>44</v>
      </c>
      <c r="K128" s="75" t="s">
        <v>94</v>
      </c>
      <c r="L128" s="75" t="s">
        <v>95</v>
      </c>
      <c r="M128" s="75" t="s">
        <v>115</v>
      </c>
      <c r="N128" s="95">
        <f>BD_PIC_2024[[#This Row],[Número de Nuevos Estudiantes en Pregrado Primer Curso 2024-1
(Únicamente Ampliación de Cobertura con Recursos 2024) ]]*'información desagregada'!$B$31</f>
        <v>12592800</v>
      </c>
      <c r="O128" s="95">
        <f>BD_PIC_2024[[#This Row],[Número de Nuevos Estudiantes en Pregrado Primer Curso 2024-2
(Únicamente Ampliación de Cobertura con Recursos 2024)]]*'información desagregada'!$B$31</f>
        <v>18469440</v>
      </c>
      <c r="P128" s="95">
        <f>BD_PIC_2024[[#This Row],[Derechos de Matrícula 2024 - 1
(Política de Gratuidad)]]+BD_PIC_2024[[#This Row],[Derechos de Matrícula 2024 - 2
(Política de Gratuidad)]]</f>
        <v>31062240</v>
      </c>
      <c r="Q128" s="97" t="s">
        <v>97</v>
      </c>
    </row>
    <row r="129" spans="2:17" s="76" customFormat="1" ht="26.25" customHeight="1">
      <c r="B129" s="10">
        <v>121</v>
      </c>
      <c r="C129" s="75">
        <v>103309</v>
      </c>
      <c r="D129" s="87" t="s">
        <v>201</v>
      </c>
      <c r="E129" s="87" t="s">
        <v>101</v>
      </c>
      <c r="F129" s="87" t="s">
        <v>140</v>
      </c>
      <c r="G129" s="75">
        <v>0</v>
      </c>
      <c r="H129" s="75">
        <v>0</v>
      </c>
      <c r="I129" s="75">
        <v>31</v>
      </c>
      <c r="J129" s="75">
        <v>34</v>
      </c>
      <c r="K129" s="75" t="s">
        <v>94</v>
      </c>
      <c r="L129" s="75" t="s">
        <v>95</v>
      </c>
      <c r="M129" s="75" t="s">
        <v>115</v>
      </c>
      <c r="N129" s="95">
        <f>BD_PIC_2024[[#This Row],[Número de Nuevos Estudiantes en Pregrado Primer Curso 2024-1
(Únicamente Ampliación de Cobertura con Recursos 2024) ]]*'información desagregada'!$B$31</f>
        <v>13012560</v>
      </c>
      <c r="O129" s="95">
        <f>BD_PIC_2024[[#This Row],[Número de Nuevos Estudiantes en Pregrado Primer Curso 2024-2
(Únicamente Ampliación de Cobertura con Recursos 2024)]]*'información desagregada'!$B$31</f>
        <v>14271840</v>
      </c>
      <c r="P129" s="95">
        <f>BD_PIC_2024[[#This Row],[Derechos de Matrícula 2024 - 1
(Política de Gratuidad)]]+BD_PIC_2024[[#This Row],[Derechos de Matrícula 2024 - 2
(Política de Gratuidad)]]</f>
        <v>27284400</v>
      </c>
      <c r="Q129" s="97" t="s">
        <v>97</v>
      </c>
    </row>
    <row r="130" spans="2:17" s="76" customFormat="1" ht="26.25" customHeight="1">
      <c r="B130" s="10">
        <v>122</v>
      </c>
      <c r="C130" s="75">
        <v>103312</v>
      </c>
      <c r="D130" s="87" t="s">
        <v>201</v>
      </c>
      <c r="E130" s="87" t="s">
        <v>101</v>
      </c>
      <c r="F130" s="87" t="s">
        <v>140</v>
      </c>
      <c r="G130" s="75">
        <v>0</v>
      </c>
      <c r="H130" s="75">
        <v>0</v>
      </c>
      <c r="I130" s="75">
        <v>32</v>
      </c>
      <c r="J130" s="75">
        <v>34</v>
      </c>
      <c r="K130" s="75" t="s">
        <v>94</v>
      </c>
      <c r="L130" s="75" t="s">
        <v>95</v>
      </c>
      <c r="M130" s="75" t="s">
        <v>114</v>
      </c>
      <c r="N130" s="95">
        <f>BD_PIC_2024[[#This Row],[Número de Nuevos Estudiantes en Pregrado Primer Curso 2024-1
(Únicamente Ampliación de Cobertura con Recursos 2024) ]]*'información desagregada'!$B$31</f>
        <v>13432320</v>
      </c>
      <c r="O130" s="95">
        <f>BD_PIC_2024[[#This Row],[Número de Nuevos Estudiantes en Pregrado Primer Curso 2024-2
(Únicamente Ampliación de Cobertura con Recursos 2024)]]*'información desagregada'!$B$31</f>
        <v>14271840</v>
      </c>
      <c r="P130" s="95">
        <f>BD_PIC_2024[[#This Row],[Derechos de Matrícula 2024 - 1
(Política de Gratuidad)]]+BD_PIC_2024[[#This Row],[Derechos de Matrícula 2024 - 2
(Política de Gratuidad)]]</f>
        <v>27704160</v>
      </c>
      <c r="Q130" s="97" t="s">
        <v>97</v>
      </c>
    </row>
    <row r="131" spans="2:17" s="76" customFormat="1" ht="26.25" customHeight="1">
      <c r="B131" s="10">
        <v>123</v>
      </c>
      <c r="C131" s="75">
        <v>103319</v>
      </c>
      <c r="D131" s="87" t="s">
        <v>202</v>
      </c>
      <c r="E131" s="87" t="s">
        <v>101</v>
      </c>
      <c r="F131" s="87" t="s">
        <v>105</v>
      </c>
      <c r="G131" s="75">
        <v>0</v>
      </c>
      <c r="H131" s="75">
        <v>0</v>
      </c>
      <c r="I131" s="75">
        <v>28</v>
      </c>
      <c r="J131" s="75">
        <v>-12</v>
      </c>
      <c r="K131" s="75" t="s">
        <v>94</v>
      </c>
      <c r="L131" s="75" t="s">
        <v>95</v>
      </c>
      <c r="M131" s="75" t="s">
        <v>96</v>
      </c>
      <c r="N131" s="95">
        <f>BD_PIC_2024[[#This Row],[Número de Nuevos Estudiantes en Pregrado Primer Curso 2024-1
(Únicamente Ampliación de Cobertura con Recursos 2024) ]]*'información desagregada'!$B$31</f>
        <v>11753280</v>
      </c>
      <c r="O131" s="95">
        <f>BD_PIC_2024[[#This Row],[Número de Nuevos Estudiantes en Pregrado Primer Curso 2024-2
(Únicamente Ampliación de Cobertura con Recursos 2024)]]*'información desagregada'!$B$31</f>
        <v>-5037120</v>
      </c>
      <c r="P131" s="95">
        <f>BD_PIC_2024[[#This Row],[Derechos de Matrícula 2024 - 1
(Política de Gratuidad)]]+BD_PIC_2024[[#This Row],[Derechos de Matrícula 2024 - 2
(Política de Gratuidad)]]</f>
        <v>6716160</v>
      </c>
      <c r="Q131" s="97" t="s">
        <v>97</v>
      </c>
    </row>
    <row r="132" spans="2:17" s="76" customFormat="1" ht="26.25" customHeight="1">
      <c r="B132" s="10">
        <v>124</v>
      </c>
      <c r="C132" s="75">
        <v>103590</v>
      </c>
      <c r="D132" s="87" t="s">
        <v>203</v>
      </c>
      <c r="E132" s="87" t="s">
        <v>101</v>
      </c>
      <c r="F132" s="87" t="s">
        <v>99</v>
      </c>
      <c r="G132" s="75">
        <v>0</v>
      </c>
      <c r="H132" s="75">
        <v>0</v>
      </c>
      <c r="I132" s="75">
        <v>-26</v>
      </c>
      <c r="J132" s="75">
        <v>34</v>
      </c>
      <c r="K132" s="75" t="s">
        <v>94</v>
      </c>
      <c r="L132" s="75" t="s">
        <v>95</v>
      </c>
      <c r="M132" s="75" t="s">
        <v>163</v>
      </c>
      <c r="N132" s="95">
        <f>BD_PIC_2024[[#This Row],[Número de Nuevos Estudiantes en Pregrado Primer Curso 2024-1
(Únicamente Ampliación de Cobertura con Recursos 2024) ]]*'información desagregada'!$B$31</f>
        <v>-10913760</v>
      </c>
      <c r="O132" s="95">
        <f>BD_PIC_2024[[#This Row],[Número de Nuevos Estudiantes en Pregrado Primer Curso 2024-2
(Únicamente Ampliación de Cobertura con Recursos 2024)]]*'información desagregada'!$B$31</f>
        <v>14271840</v>
      </c>
      <c r="P132" s="95">
        <f>BD_PIC_2024[[#This Row],[Derechos de Matrícula 2024 - 1
(Política de Gratuidad)]]+BD_PIC_2024[[#This Row],[Derechos de Matrícula 2024 - 2
(Política de Gratuidad)]]</f>
        <v>3358080</v>
      </c>
      <c r="Q132" s="97" t="s">
        <v>97</v>
      </c>
    </row>
    <row r="133" spans="2:17" s="76" customFormat="1" ht="26.25" customHeight="1">
      <c r="B133" s="10">
        <v>125</v>
      </c>
      <c r="C133" s="75">
        <v>103592</v>
      </c>
      <c r="D133" s="87" t="s">
        <v>204</v>
      </c>
      <c r="E133" s="87" t="s">
        <v>101</v>
      </c>
      <c r="F133" s="87" t="s">
        <v>99</v>
      </c>
      <c r="G133" s="75">
        <v>0</v>
      </c>
      <c r="H133" s="75">
        <v>0</v>
      </c>
      <c r="I133" s="75">
        <v>6</v>
      </c>
      <c r="J133" s="75">
        <v>-20</v>
      </c>
      <c r="K133" s="75" t="s">
        <v>94</v>
      </c>
      <c r="L133" s="75" t="s">
        <v>95</v>
      </c>
      <c r="M133" s="75" t="s">
        <v>115</v>
      </c>
      <c r="N133" s="95">
        <f>BD_PIC_2024[[#This Row],[Número de Nuevos Estudiantes en Pregrado Primer Curso 2024-1
(Únicamente Ampliación de Cobertura con Recursos 2024) ]]*'información desagregada'!$B$31</f>
        <v>2518560</v>
      </c>
      <c r="O133" s="95">
        <f>BD_PIC_2024[[#This Row],[Número de Nuevos Estudiantes en Pregrado Primer Curso 2024-2
(Únicamente Ampliación de Cobertura con Recursos 2024)]]*'información desagregada'!$B$31</f>
        <v>-8395200</v>
      </c>
      <c r="P133" s="95">
        <f>BD_PIC_2024[[#This Row],[Derechos de Matrícula 2024 - 1
(Política de Gratuidad)]]+BD_PIC_2024[[#This Row],[Derechos de Matrícula 2024 - 2
(Política de Gratuidad)]]</f>
        <v>-5876640</v>
      </c>
      <c r="Q133" s="97" t="s">
        <v>97</v>
      </c>
    </row>
    <row r="134" spans="2:17" s="76" customFormat="1" ht="26.25" customHeight="1">
      <c r="B134" s="10">
        <v>126</v>
      </c>
      <c r="C134" s="75">
        <v>104068</v>
      </c>
      <c r="D134" s="87" t="s">
        <v>205</v>
      </c>
      <c r="E134" s="87" t="s">
        <v>101</v>
      </c>
      <c r="F134" s="87" t="s">
        <v>140</v>
      </c>
      <c r="G134" s="75">
        <v>0</v>
      </c>
      <c r="H134" s="75">
        <v>0</v>
      </c>
      <c r="I134" s="75">
        <v>9</v>
      </c>
      <c r="J134" s="75">
        <v>0</v>
      </c>
      <c r="K134" s="75" t="s">
        <v>94</v>
      </c>
      <c r="L134" s="75" t="s">
        <v>95</v>
      </c>
      <c r="M134" s="75" t="s">
        <v>115</v>
      </c>
      <c r="N134" s="95">
        <f>BD_PIC_2024[[#This Row],[Número de Nuevos Estudiantes en Pregrado Primer Curso 2024-1
(Únicamente Ampliación de Cobertura con Recursos 2024) ]]*'información desagregada'!$B$31</f>
        <v>3777840</v>
      </c>
      <c r="O134" s="96">
        <v>0</v>
      </c>
      <c r="P134" s="95">
        <f>BD_PIC_2024[[#This Row],[Derechos de Matrícula 2024 - 1
(Política de Gratuidad)]]+BD_PIC_2024[[#This Row],[Derechos de Matrícula 2024 - 2
(Política de Gratuidad)]]</f>
        <v>3777840</v>
      </c>
      <c r="Q134" s="97" t="s">
        <v>97</v>
      </c>
    </row>
    <row r="135" spans="2:17" s="76" customFormat="1" ht="26.25" customHeight="1">
      <c r="B135" s="10">
        <v>127</v>
      </c>
      <c r="C135" s="75">
        <v>104553</v>
      </c>
      <c r="D135" s="87" t="s">
        <v>206</v>
      </c>
      <c r="E135" s="87" t="s">
        <v>207</v>
      </c>
      <c r="F135" s="87" t="s">
        <v>122</v>
      </c>
      <c r="G135" s="75">
        <v>0</v>
      </c>
      <c r="H135" s="75">
        <v>0</v>
      </c>
      <c r="I135" s="75">
        <v>30</v>
      </c>
      <c r="J135" s="75">
        <v>34</v>
      </c>
      <c r="K135" s="75" t="s">
        <v>94</v>
      </c>
      <c r="L135" s="75" t="s">
        <v>95</v>
      </c>
      <c r="M135" s="75" t="s">
        <v>115</v>
      </c>
      <c r="N135" s="95">
        <f>BD_PIC_2024[[#This Row],[Número de Nuevos Estudiantes en Pregrado Primer Curso 2024-1
(Únicamente Ampliación de Cobertura con Recursos 2024) ]]*'información desagregada'!$B$31</f>
        <v>12592800</v>
      </c>
      <c r="O135" s="95">
        <f>BD_PIC_2024[[#This Row],[Número de Nuevos Estudiantes en Pregrado Primer Curso 2024-2
(Únicamente Ampliación de Cobertura con Recursos 2024)]]*'información desagregada'!$B$31</f>
        <v>14271840</v>
      </c>
      <c r="P135" s="95">
        <f>BD_PIC_2024[[#This Row],[Derechos de Matrícula 2024 - 1
(Política de Gratuidad)]]+BD_PIC_2024[[#This Row],[Derechos de Matrícula 2024 - 2
(Política de Gratuidad)]]</f>
        <v>26864640</v>
      </c>
      <c r="Q135" s="97" t="s">
        <v>97</v>
      </c>
    </row>
    <row r="136" spans="2:17" s="76" customFormat="1" ht="26.25" customHeight="1">
      <c r="B136" s="10">
        <v>128</v>
      </c>
      <c r="C136" s="75">
        <v>104686</v>
      </c>
      <c r="D136" s="87" t="s">
        <v>208</v>
      </c>
      <c r="E136" s="87" t="s">
        <v>101</v>
      </c>
      <c r="F136" s="87" t="s">
        <v>108</v>
      </c>
      <c r="G136" s="75">
        <v>0</v>
      </c>
      <c r="H136" s="75">
        <v>0</v>
      </c>
      <c r="I136" s="75">
        <v>13</v>
      </c>
      <c r="J136" s="75">
        <v>2</v>
      </c>
      <c r="K136" s="75" t="s">
        <v>94</v>
      </c>
      <c r="L136" s="75" t="s">
        <v>95</v>
      </c>
      <c r="M136" s="75" t="s">
        <v>96</v>
      </c>
      <c r="N136" s="95">
        <f>BD_PIC_2024[[#This Row],[Número de Nuevos Estudiantes en Pregrado Primer Curso 2024-1
(Únicamente Ampliación de Cobertura con Recursos 2024) ]]*'información desagregada'!$B$31</f>
        <v>5456880</v>
      </c>
      <c r="O136" s="95">
        <f>BD_PIC_2024[[#This Row],[Número de Nuevos Estudiantes en Pregrado Primer Curso 2024-2
(Únicamente Ampliación de Cobertura con Recursos 2024)]]*'información desagregada'!$B$31</f>
        <v>839520</v>
      </c>
      <c r="P136" s="95">
        <f>BD_PIC_2024[[#This Row],[Derechos de Matrícula 2024 - 1
(Política de Gratuidad)]]+BD_PIC_2024[[#This Row],[Derechos de Matrícula 2024 - 2
(Política de Gratuidad)]]</f>
        <v>6296400</v>
      </c>
      <c r="Q136" s="97" t="s">
        <v>97</v>
      </c>
    </row>
    <row r="137" spans="2:17" s="76" customFormat="1" ht="26.25" customHeight="1">
      <c r="B137" s="10">
        <v>129</v>
      </c>
      <c r="C137" s="75">
        <v>105943</v>
      </c>
      <c r="D137" s="87" t="s">
        <v>209</v>
      </c>
      <c r="E137" s="87" t="s">
        <v>101</v>
      </c>
      <c r="F137" s="87" t="s">
        <v>140</v>
      </c>
      <c r="G137" s="75">
        <v>0</v>
      </c>
      <c r="H137" s="75">
        <v>0</v>
      </c>
      <c r="I137" s="75">
        <v>6</v>
      </c>
      <c r="J137" s="75">
        <v>-32</v>
      </c>
      <c r="K137" s="75" t="s">
        <v>94</v>
      </c>
      <c r="L137" s="75" t="s">
        <v>95</v>
      </c>
      <c r="M137" s="75" t="s">
        <v>115</v>
      </c>
      <c r="N137" s="95">
        <f>BD_PIC_2024[[#This Row],[Número de Nuevos Estudiantes en Pregrado Primer Curso 2024-1
(Únicamente Ampliación de Cobertura con Recursos 2024) ]]*'información desagregada'!$B$31</f>
        <v>2518560</v>
      </c>
      <c r="O137" s="95">
        <f>BD_PIC_2024[[#This Row],[Número de Nuevos Estudiantes en Pregrado Primer Curso 2024-2
(Únicamente Ampliación de Cobertura con Recursos 2024)]]*'información desagregada'!$B$31</f>
        <v>-13432320</v>
      </c>
      <c r="P137" s="95">
        <f>BD_PIC_2024[[#This Row],[Derechos de Matrícula 2024 - 1
(Política de Gratuidad)]]+BD_PIC_2024[[#This Row],[Derechos de Matrícula 2024 - 2
(Política de Gratuidad)]]</f>
        <v>-10913760</v>
      </c>
      <c r="Q137" s="97" t="s">
        <v>97</v>
      </c>
    </row>
    <row r="138" spans="2:17" s="76" customFormat="1" ht="26.25" customHeight="1">
      <c r="B138" s="10">
        <v>130</v>
      </c>
      <c r="C138" s="75">
        <v>105945</v>
      </c>
      <c r="D138" s="87" t="s">
        <v>210</v>
      </c>
      <c r="E138" s="87" t="s">
        <v>101</v>
      </c>
      <c r="F138" s="87" t="s">
        <v>128</v>
      </c>
      <c r="G138" s="75">
        <v>0</v>
      </c>
      <c r="H138" s="75">
        <v>0</v>
      </c>
      <c r="I138" s="75">
        <v>0</v>
      </c>
      <c r="J138" s="75">
        <v>6</v>
      </c>
      <c r="K138" s="75" t="s">
        <v>94</v>
      </c>
      <c r="L138" s="75" t="s">
        <v>95</v>
      </c>
      <c r="M138" s="75" t="s">
        <v>115</v>
      </c>
      <c r="N138" s="96">
        <v>0</v>
      </c>
      <c r="O138" s="95">
        <f>BD_PIC_2024[[#This Row],[Número de Nuevos Estudiantes en Pregrado Primer Curso 2024-2
(Únicamente Ampliación de Cobertura con Recursos 2024)]]*'información desagregada'!$B$31</f>
        <v>2518560</v>
      </c>
      <c r="P138" s="95">
        <f>BD_PIC_2024[[#This Row],[Derechos de Matrícula 2024 - 1
(Política de Gratuidad)]]+BD_PIC_2024[[#This Row],[Derechos de Matrícula 2024 - 2
(Política de Gratuidad)]]</f>
        <v>2518560</v>
      </c>
      <c r="Q138" s="97" t="s">
        <v>97</v>
      </c>
    </row>
    <row r="139" spans="2:17" s="76" customFormat="1" ht="26.25" customHeight="1">
      <c r="B139" s="10">
        <v>131</v>
      </c>
      <c r="C139" s="75">
        <v>105973</v>
      </c>
      <c r="D139" s="87" t="s">
        <v>211</v>
      </c>
      <c r="E139" s="87" t="s">
        <v>101</v>
      </c>
      <c r="F139" s="87" t="s">
        <v>140</v>
      </c>
      <c r="G139" s="75">
        <v>0</v>
      </c>
      <c r="H139" s="75">
        <v>0</v>
      </c>
      <c r="I139" s="75">
        <v>13</v>
      </c>
      <c r="J139" s="75">
        <v>17</v>
      </c>
      <c r="K139" s="75" t="s">
        <v>94</v>
      </c>
      <c r="L139" s="75" t="s">
        <v>95</v>
      </c>
      <c r="M139" s="75" t="s">
        <v>115</v>
      </c>
      <c r="N139" s="95">
        <f>BD_PIC_2024[[#This Row],[Número de Nuevos Estudiantes en Pregrado Primer Curso 2024-1
(Únicamente Ampliación de Cobertura con Recursos 2024) ]]*'información desagregada'!$B$31</f>
        <v>5456880</v>
      </c>
      <c r="O139" s="95">
        <f>BD_PIC_2024[[#This Row],[Número de Nuevos Estudiantes en Pregrado Primer Curso 2024-2
(Únicamente Ampliación de Cobertura con Recursos 2024)]]*'información desagregada'!$B$31</f>
        <v>7135920</v>
      </c>
      <c r="P139" s="95">
        <f>BD_PIC_2024[[#This Row],[Derechos de Matrícula 2024 - 1
(Política de Gratuidad)]]+BD_PIC_2024[[#This Row],[Derechos de Matrícula 2024 - 2
(Política de Gratuidad)]]</f>
        <v>12592800</v>
      </c>
      <c r="Q139" s="97" t="s">
        <v>97</v>
      </c>
    </row>
    <row r="140" spans="2:17" s="76" customFormat="1" ht="26.25" customHeight="1">
      <c r="B140" s="10">
        <v>132</v>
      </c>
      <c r="C140" s="75">
        <v>106118</v>
      </c>
      <c r="D140" s="87" t="s">
        <v>212</v>
      </c>
      <c r="E140" s="87" t="s">
        <v>101</v>
      </c>
      <c r="F140" s="87" t="s">
        <v>128</v>
      </c>
      <c r="G140" s="75">
        <v>0</v>
      </c>
      <c r="H140" s="75">
        <v>0</v>
      </c>
      <c r="I140" s="75">
        <v>4</v>
      </c>
      <c r="J140" s="75">
        <v>7</v>
      </c>
      <c r="K140" s="75" t="s">
        <v>94</v>
      </c>
      <c r="L140" s="75" t="s">
        <v>95</v>
      </c>
      <c r="M140" s="75" t="s">
        <v>96</v>
      </c>
      <c r="N140" s="95">
        <f>BD_PIC_2024[[#This Row],[Número de Nuevos Estudiantes en Pregrado Primer Curso 2024-1
(Únicamente Ampliación de Cobertura con Recursos 2024) ]]*'información desagregada'!$B$31</f>
        <v>1679040</v>
      </c>
      <c r="O140" s="95">
        <f>BD_PIC_2024[[#This Row],[Número de Nuevos Estudiantes en Pregrado Primer Curso 2024-2
(Únicamente Ampliación de Cobertura con Recursos 2024)]]*'información desagregada'!$B$31</f>
        <v>2938320</v>
      </c>
      <c r="P140" s="95">
        <f>BD_PIC_2024[[#This Row],[Derechos de Matrícula 2024 - 1
(Política de Gratuidad)]]+BD_PIC_2024[[#This Row],[Derechos de Matrícula 2024 - 2
(Política de Gratuidad)]]</f>
        <v>4617360</v>
      </c>
      <c r="Q140" s="97" t="s">
        <v>97</v>
      </c>
    </row>
    <row r="141" spans="2:17" s="76" customFormat="1" ht="26.25" customHeight="1">
      <c r="B141" s="10">
        <v>133</v>
      </c>
      <c r="C141" s="75">
        <v>106214</v>
      </c>
      <c r="D141" s="87" t="s">
        <v>213</v>
      </c>
      <c r="E141" s="87" t="s">
        <v>101</v>
      </c>
      <c r="F141" s="87" t="s">
        <v>99</v>
      </c>
      <c r="G141" s="75">
        <v>0</v>
      </c>
      <c r="H141" s="75">
        <v>0</v>
      </c>
      <c r="I141" s="75">
        <v>-36</v>
      </c>
      <c r="J141" s="75">
        <v>0</v>
      </c>
      <c r="K141" s="75" t="s">
        <v>94</v>
      </c>
      <c r="L141" s="75" t="s">
        <v>95</v>
      </c>
      <c r="M141" s="75" t="s">
        <v>148</v>
      </c>
      <c r="N141" s="95">
        <f>BD_PIC_2024[[#This Row],[Número de Nuevos Estudiantes en Pregrado Primer Curso 2024-1
(Únicamente Ampliación de Cobertura con Recursos 2024) ]]*'información desagregada'!$B$31</f>
        <v>-15111360</v>
      </c>
      <c r="O141" s="96">
        <v>0</v>
      </c>
      <c r="P141" s="95">
        <f>BD_PIC_2024[[#This Row],[Derechos de Matrícula 2024 - 1
(Política de Gratuidad)]]+BD_PIC_2024[[#This Row],[Derechos de Matrícula 2024 - 2
(Política de Gratuidad)]]</f>
        <v>-15111360</v>
      </c>
      <c r="Q141" s="97" t="s">
        <v>97</v>
      </c>
    </row>
    <row r="142" spans="2:17" s="76" customFormat="1" ht="26.25" customHeight="1">
      <c r="B142" s="10">
        <v>134</v>
      </c>
      <c r="C142" s="75">
        <v>106214</v>
      </c>
      <c r="D142" s="87" t="s">
        <v>213</v>
      </c>
      <c r="E142" s="87" t="s">
        <v>101</v>
      </c>
      <c r="F142" s="87" t="s">
        <v>99</v>
      </c>
      <c r="G142" s="75">
        <v>0</v>
      </c>
      <c r="H142" s="75">
        <v>0</v>
      </c>
      <c r="I142" s="75">
        <v>4</v>
      </c>
      <c r="J142" s="75">
        <v>-5</v>
      </c>
      <c r="K142" s="75" t="s">
        <v>94</v>
      </c>
      <c r="L142" s="75" t="s">
        <v>95</v>
      </c>
      <c r="M142" s="75" t="s">
        <v>96</v>
      </c>
      <c r="N142" s="95">
        <f>BD_PIC_2024[[#This Row],[Número de Nuevos Estudiantes en Pregrado Primer Curso 2024-1
(Únicamente Ampliación de Cobertura con Recursos 2024) ]]*'información desagregada'!$B$31</f>
        <v>1679040</v>
      </c>
      <c r="O142" s="95">
        <f>BD_PIC_2024[[#This Row],[Número de Nuevos Estudiantes en Pregrado Primer Curso 2024-2
(Únicamente Ampliación de Cobertura con Recursos 2024)]]*'información desagregada'!$B$31</f>
        <v>-2098800</v>
      </c>
      <c r="P142" s="95">
        <f>BD_PIC_2024[[#This Row],[Derechos de Matrícula 2024 - 1
(Política de Gratuidad)]]+BD_PIC_2024[[#This Row],[Derechos de Matrícula 2024 - 2
(Política de Gratuidad)]]</f>
        <v>-419760</v>
      </c>
      <c r="Q142" s="97" t="s">
        <v>97</v>
      </c>
    </row>
    <row r="143" spans="2:17" s="76" customFormat="1" ht="26.25" customHeight="1">
      <c r="B143" s="10">
        <v>135</v>
      </c>
      <c r="C143" s="75">
        <v>106214</v>
      </c>
      <c r="D143" s="87" t="s">
        <v>213</v>
      </c>
      <c r="E143" s="87" t="s">
        <v>101</v>
      </c>
      <c r="F143" s="87" t="s">
        <v>99</v>
      </c>
      <c r="G143" s="75">
        <v>0</v>
      </c>
      <c r="H143" s="75">
        <v>0</v>
      </c>
      <c r="I143" s="75">
        <v>-31</v>
      </c>
      <c r="J143" s="75">
        <v>0</v>
      </c>
      <c r="K143" s="75" t="s">
        <v>94</v>
      </c>
      <c r="L143" s="75" t="s">
        <v>95</v>
      </c>
      <c r="M143" s="75" t="s">
        <v>112</v>
      </c>
      <c r="N143" s="95">
        <f>BD_PIC_2024[[#This Row],[Número de Nuevos Estudiantes en Pregrado Primer Curso 2024-1
(Únicamente Ampliación de Cobertura con Recursos 2024) ]]*'información desagregada'!$B$31</f>
        <v>-13012560</v>
      </c>
      <c r="O143" s="96">
        <v>0</v>
      </c>
      <c r="P143" s="95">
        <f>BD_PIC_2024[[#This Row],[Derechos de Matrícula 2024 - 1
(Política de Gratuidad)]]+BD_PIC_2024[[#This Row],[Derechos de Matrícula 2024 - 2
(Política de Gratuidad)]]</f>
        <v>-13012560</v>
      </c>
      <c r="Q143" s="97" t="s">
        <v>97</v>
      </c>
    </row>
    <row r="144" spans="2:17" s="76" customFormat="1" ht="26.25" customHeight="1">
      <c r="B144" s="10">
        <v>136</v>
      </c>
      <c r="C144" s="75">
        <v>106214</v>
      </c>
      <c r="D144" s="87" t="s">
        <v>213</v>
      </c>
      <c r="E144" s="87" t="s">
        <v>101</v>
      </c>
      <c r="F144" s="87" t="s">
        <v>99</v>
      </c>
      <c r="G144" s="75">
        <v>0</v>
      </c>
      <c r="H144" s="75">
        <v>0</v>
      </c>
      <c r="I144" s="75">
        <v>-1</v>
      </c>
      <c r="J144" s="75">
        <v>0</v>
      </c>
      <c r="K144" s="75" t="s">
        <v>94</v>
      </c>
      <c r="L144" s="75" t="s">
        <v>95</v>
      </c>
      <c r="M144" s="75" t="s">
        <v>118</v>
      </c>
      <c r="N144" s="95">
        <f>BD_PIC_2024[[#This Row],[Número de Nuevos Estudiantes en Pregrado Primer Curso 2024-1
(Únicamente Ampliación de Cobertura con Recursos 2024) ]]*'información desagregada'!$B$31</f>
        <v>-419760</v>
      </c>
      <c r="O144" s="96">
        <v>0</v>
      </c>
      <c r="P144" s="95">
        <f>BD_PIC_2024[[#This Row],[Derechos de Matrícula 2024 - 1
(Política de Gratuidad)]]+BD_PIC_2024[[#This Row],[Derechos de Matrícula 2024 - 2
(Política de Gratuidad)]]</f>
        <v>-419760</v>
      </c>
      <c r="Q144" s="97" t="s">
        <v>97</v>
      </c>
    </row>
    <row r="145" spans="2:17" s="76" customFormat="1" ht="26.25" customHeight="1">
      <c r="B145" s="10">
        <v>137</v>
      </c>
      <c r="C145" s="75">
        <v>106285</v>
      </c>
      <c r="D145" s="87" t="s">
        <v>193</v>
      </c>
      <c r="E145" s="87" t="s">
        <v>101</v>
      </c>
      <c r="F145" s="87" t="s">
        <v>93</v>
      </c>
      <c r="G145" s="75">
        <v>0</v>
      </c>
      <c r="H145" s="75">
        <v>0</v>
      </c>
      <c r="I145" s="75">
        <v>-13</v>
      </c>
      <c r="J145" s="75">
        <v>39</v>
      </c>
      <c r="K145" s="75" t="s">
        <v>94</v>
      </c>
      <c r="L145" s="75" t="s">
        <v>95</v>
      </c>
      <c r="M145" s="75" t="s">
        <v>112</v>
      </c>
      <c r="N145" s="95">
        <f>BD_PIC_2024[[#This Row],[Número de Nuevos Estudiantes en Pregrado Primer Curso 2024-1
(Únicamente Ampliación de Cobertura con Recursos 2024) ]]*'información desagregada'!$B$31</f>
        <v>-5456880</v>
      </c>
      <c r="O145" s="95">
        <f>BD_PIC_2024[[#This Row],[Número de Nuevos Estudiantes en Pregrado Primer Curso 2024-2
(Únicamente Ampliación de Cobertura con Recursos 2024)]]*'información desagregada'!$B$31</f>
        <v>16370640</v>
      </c>
      <c r="P145" s="95">
        <f>BD_PIC_2024[[#This Row],[Derechos de Matrícula 2024 - 1
(Política de Gratuidad)]]+BD_PIC_2024[[#This Row],[Derechos de Matrícula 2024 - 2
(Política de Gratuidad)]]</f>
        <v>10913760</v>
      </c>
      <c r="Q145" s="97" t="s">
        <v>97</v>
      </c>
    </row>
    <row r="146" spans="2:17" s="76" customFormat="1" ht="26.25" customHeight="1">
      <c r="B146" s="10">
        <v>138</v>
      </c>
      <c r="C146" s="75">
        <v>106327</v>
      </c>
      <c r="D146" s="87" t="s">
        <v>214</v>
      </c>
      <c r="E146" s="87" t="s">
        <v>101</v>
      </c>
      <c r="F146" s="87" t="s">
        <v>108</v>
      </c>
      <c r="G146" s="75">
        <v>0</v>
      </c>
      <c r="H146" s="75">
        <v>0</v>
      </c>
      <c r="I146" s="75">
        <v>1</v>
      </c>
      <c r="J146" s="75">
        <v>0</v>
      </c>
      <c r="K146" s="75" t="s">
        <v>94</v>
      </c>
      <c r="L146" s="75" t="s">
        <v>95</v>
      </c>
      <c r="M146" s="75" t="s">
        <v>109</v>
      </c>
      <c r="N146" s="95">
        <f>BD_PIC_2024[[#This Row],[Número de Nuevos Estudiantes en Pregrado Primer Curso 2024-1
(Únicamente Ampliación de Cobertura con Recursos 2024) ]]*'información desagregada'!$B$31</f>
        <v>419760</v>
      </c>
      <c r="O146" s="96">
        <v>0</v>
      </c>
      <c r="P146" s="95">
        <f>BD_PIC_2024[[#This Row],[Derechos de Matrícula 2024 - 1
(Política de Gratuidad)]]+BD_PIC_2024[[#This Row],[Derechos de Matrícula 2024 - 2
(Política de Gratuidad)]]</f>
        <v>419760</v>
      </c>
      <c r="Q146" s="97" t="s">
        <v>97</v>
      </c>
    </row>
    <row r="147" spans="2:17" s="76" customFormat="1" ht="26.25" customHeight="1">
      <c r="B147" s="10">
        <v>139</v>
      </c>
      <c r="C147" s="75">
        <v>106327</v>
      </c>
      <c r="D147" s="87" t="s">
        <v>214</v>
      </c>
      <c r="E147" s="87" t="s">
        <v>101</v>
      </c>
      <c r="F147" s="87" t="s">
        <v>108</v>
      </c>
      <c r="G147" s="75">
        <v>0</v>
      </c>
      <c r="H147" s="75">
        <v>0</v>
      </c>
      <c r="I147" s="75">
        <v>-22</v>
      </c>
      <c r="J147" s="75">
        <v>7</v>
      </c>
      <c r="K147" s="75" t="s">
        <v>94</v>
      </c>
      <c r="L147" s="75" t="s">
        <v>95</v>
      </c>
      <c r="M147" s="75" t="s">
        <v>115</v>
      </c>
      <c r="N147" s="95">
        <f>BD_PIC_2024[[#This Row],[Número de Nuevos Estudiantes en Pregrado Primer Curso 2024-1
(Únicamente Ampliación de Cobertura con Recursos 2024) ]]*'información desagregada'!$B$31</f>
        <v>-9234720</v>
      </c>
      <c r="O147" s="95">
        <f>BD_PIC_2024[[#This Row],[Número de Nuevos Estudiantes en Pregrado Primer Curso 2024-2
(Únicamente Ampliación de Cobertura con Recursos 2024)]]*'información desagregada'!$B$31</f>
        <v>2938320</v>
      </c>
      <c r="P147" s="95">
        <f>BD_PIC_2024[[#This Row],[Derechos de Matrícula 2024 - 1
(Política de Gratuidad)]]+BD_PIC_2024[[#This Row],[Derechos de Matrícula 2024 - 2
(Política de Gratuidad)]]</f>
        <v>-6296400</v>
      </c>
      <c r="Q147" s="97" t="s">
        <v>97</v>
      </c>
    </row>
    <row r="148" spans="2:17" s="76" customFormat="1" ht="26.25" customHeight="1">
      <c r="B148" s="10">
        <v>140</v>
      </c>
      <c r="C148" s="75">
        <v>106327</v>
      </c>
      <c r="D148" s="87" t="s">
        <v>214</v>
      </c>
      <c r="E148" s="87" t="s">
        <v>101</v>
      </c>
      <c r="F148" s="87" t="s">
        <v>108</v>
      </c>
      <c r="G148" s="75">
        <v>0</v>
      </c>
      <c r="H148" s="75">
        <v>0</v>
      </c>
      <c r="I148" s="75">
        <v>4</v>
      </c>
      <c r="J148" s="75">
        <v>6</v>
      </c>
      <c r="K148" s="75" t="s">
        <v>94</v>
      </c>
      <c r="L148" s="75" t="s">
        <v>95</v>
      </c>
      <c r="M148" s="75" t="s">
        <v>96</v>
      </c>
      <c r="N148" s="95">
        <f>BD_PIC_2024[[#This Row],[Número de Nuevos Estudiantes en Pregrado Primer Curso 2024-1
(Únicamente Ampliación de Cobertura con Recursos 2024) ]]*'información desagregada'!$B$31</f>
        <v>1679040</v>
      </c>
      <c r="O148" s="95">
        <f>BD_PIC_2024[[#This Row],[Número de Nuevos Estudiantes en Pregrado Primer Curso 2024-2
(Únicamente Ampliación de Cobertura con Recursos 2024)]]*'información desagregada'!$B$31</f>
        <v>2518560</v>
      </c>
      <c r="P148" s="95">
        <f>BD_PIC_2024[[#This Row],[Derechos de Matrícula 2024 - 1
(Política de Gratuidad)]]+BD_PIC_2024[[#This Row],[Derechos de Matrícula 2024 - 2
(Política de Gratuidad)]]</f>
        <v>4197600</v>
      </c>
      <c r="Q148" s="97" t="s">
        <v>97</v>
      </c>
    </row>
    <row r="149" spans="2:17" s="76" customFormat="1" ht="26.25" customHeight="1">
      <c r="B149" s="10">
        <v>141</v>
      </c>
      <c r="C149" s="75">
        <v>106328</v>
      </c>
      <c r="D149" s="87" t="s">
        <v>215</v>
      </c>
      <c r="E149" s="87" t="s">
        <v>101</v>
      </c>
      <c r="F149" s="87" t="s">
        <v>108</v>
      </c>
      <c r="G149" s="75">
        <v>0</v>
      </c>
      <c r="H149" s="75">
        <v>0</v>
      </c>
      <c r="I149" s="75">
        <v>30</v>
      </c>
      <c r="J149" s="75">
        <v>34</v>
      </c>
      <c r="K149" s="75" t="s">
        <v>94</v>
      </c>
      <c r="L149" s="75" t="s">
        <v>95</v>
      </c>
      <c r="M149" s="75" t="s">
        <v>115</v>
      </c>
      <c r="N149" s="95">
        <f>BD_PIC_2024[[#This Row],[Número de Nuevos Estudiantes en Pregrado Primer Curso 2024-1
(Únicamente Ampliación de Cobertura con Recursos 2024) ]]*'información desagregada'!$B$31</f>
        <v>12592800</v>
      </c>
      <c r="O149" s="95">
        <f>BD_PIC_2024[[#This Row],[Número de Nuevos Estudiantes en Pregrado Primer Curso 2024-2
(Únicamente Ampliación de Cobertura con Recursos 2024)]]*'información desagregada'!$B$31</f>
        <v>14271840</v>
      </c>
      <c r="P149" s="95">
        <f>BD_PIC_2024[[#This Row],[Derechos de Matrícula 2024 - 1
(Política de Gratuidad)]]+BD_PIC_2024[[#This Row],[Derechos de Matrícula 2024 - 2
(Política de Gratuidad)]]</f>
        <v>26864640</v>
      </c>
      <c r="Q149" s="97" t="s">
        <v>97</v>
      </c>
    </row>
    <row r="150" spans="2:17" s="76" customFormat="1" ht="26.25" customHeight="1">
      <c r="B150" s="10">
        <v>142</v>
      </c>
      <c r="C150" s="75">
        <v>106328</v>
      </c>
      <c r="D150" s="87" t="s">
        <v>215</v>
      </c>
      <c r="E150" s="87" t="s">
        <v>101</v>
      </c>
      <c r="F150" s="87" t="s">
        <v>108</v>
      </c>
      <c r="G150" s="75">
        <v>0</v>
      </c>
      <c r="H150" s="75">
        <v>0</v>
      </c>
      <c r="I150" s="75">
        <v>7</v>
      </c>
      <c r="J150" s="75">
        <v>5</v>
      </c>
      <c r="K150" s="75" t="s">
        <v>94</v>
      </c>
      <c r="L150" s="75" t="s">
        <v>95</v>
      </c>
      <c r="M150" s="75" t="s">
        <v>96</v>
      </c>
      <c r="N150" s="95">
        <f>BD_PIC_2024[[#This Row],[Número de Nuevos Estudiantes en Pregrado Primer Curso 2024-1
(Únicamente Ampliación de Cobertura con Recursos 2024) ]]*'información desagregada'!$B$31</f>
        <v>2938320</v>
      </c>
      <c r="O150" s="95">
        <f>BD_PIC_2024[[#This Row],[Número de Nuevos Estudiantes en Pregrado Primer Curso 2024-2
(Únicamente Ampliación de Cobertura con Recursos 2024)]]*'información desagregada'!$B$31</f>
        <v>2098800</v>
      </c>
      <c r="P150" s="95">
        <f>BD_PIC_2024[[#This Row],[Derechos de Matrícula 2024 - 1
(Política de Gratuidad)]]+BD_PIC_2024[[#This Row],[Derechos de Matrícula 2024 - 2
(Política de Gratuidad)]]</f>
        <v>5037120</v>
      </c>
      <c r="Q150" s="97" t="s">
        <v>97</v>
      </c>
    </row>
    <row r="151" spans="2:17" s="76" customFormat="1" ht="26.25" customHeight="1">
      <c r="B151" s="10">
        <v>143</v>
      </c>
      <c r="C151" s="75">
        <v>106369</v>
      </c>
      <c r="D151" s="87" t="s">
        <v>216</v>
      </c>
      <c r="E151" s="87" t="s">
        <v>101</v>
      </c>
      <c r="F151" s="87" t="s">
        <v>108</v>
      </c>
      <c r="G151" s="75">
        <v>0</v>
      </c>
      <c r="H151" s="75">
        <v>0</v>
      </c>
      <c r="I151" s="75">
        <v>50</v>
      </c>
      <c r="J151" s="75">
        <v>-44</v>
      </c>
      <c r="K151" s="75" t="s">
        <v>217</v>
      </c>
      <c r="L151" s="75" t="s">
        <v>95</v>
      </c>
      <c r="M151" s="75" t="s">
        <v>96</v>
      </c>
      <c r="N151" s="95">
        <f>BD_PIC_2024[[#This Row],[Número de Nuevos Estudiantes en Pregrado Primer Curso 2024-1
(Únicamente Ampliación de Cobertura con Recursos 2024) ]]*'información desagregada'!$B$31</f>
        <v>20988000</v>
      </c>
      <c r="O151" s="95">
        <f>BD_PIC_2024[[#This Row],[Número de Nuevos Estudiantes en Pregrado Primer Curso 2024-2
(Únicamente Ampliación de Cobertura con Recursos 2024)]]*'información desagregada'!$B$31</f>
        <v>-18469440</v>
      </c>
      <c r="P151" s="95">
        <f>BD_PIC_2024[[#This Row],[Derechos de Matrícula 2024 - 1
(Política de Gratuidad)]]+BD_PIC_2024[[#This Row],[Derechos de Matrícula 2024 - 2
(Política de Gratuidad)]]</f>
        <v>2518560</v>
      </c>
      <c r="Q151" s="97" t="s">
        <v>97</v>
      </c>
    </row>
    <row r="152" spans="2:17" s="76" customFormat="1" ht="26.25" customHeight="1">
      <c r="B152" s="10">
        <v>144</v>
      </c>
      <c r="C152" s="75">
        <v>106513</v>
      </c>
      <c r="D152" s="87" t="s">
        <v>218</v>
      </c>
      <c r="E152" s="87" t="s">
        <v>101</v>
      </c>
      <c r="F152" s="87" t="s">
        <v>108</v>
      </c>
      <c r="G152" s="75">
        <v>0</v>
      </c>
      <c r="H152" s="75">
        <v>0</v>
      </c>
      <c r="I152" s="75">
        <v>-28</v>
      </c>
      <c r="J152" s="75">
        <v>34</v>
      </c>
      <c r="K152" s="75" t="s">
        <v>94</v>
      </c>
      <c r="L152" s="75" t="s">
        <v>95</v>
      </c>
      <c r="M152" s="75" t="s">
        <v>198</v>
      </c>
      <c r="N152" s="95">
        <f>BD_PIC_2024[[#This Row],[Número de Nuevos Estudiantes en Pregrado Primer Curso 2024-1
(Únicamente Ampliación de Cobertura con Recursos 2024) ]]*'información desagregada'!$B$31</f>
        <v>-11753280</v>
      </c>
      <c r="O152" s="95">
        <f>BD_PIC_2024[[#This Row],[Número de Nuevos Estudiantes en Pregrado Primer Curso 2024-2
(Únicamente Ampliación de Cobertura con Recursos 2024)]]*'información desagregada'!$B$31</f>
        <v>14271840</v>
      </c>
      <c r="P152" s="95">
        <f>BD_PIC_2024[[#This Row],[Derechos de Matrícula 2024 - 1
(Política de Gratuidad)]]+BD_PIC_2024[[#This Row],[Derechos de Matrícula 2024 - 2
(Política de Gratuidad)]]</f>
        <v>2518560</v>
      </c>
      <c r="Q152" s="97" t="s">
        <v>97</v>
      </c>
    </row>
    <row r="153" spans="2:17" s="76" customFormat="1" ht="26.25" customHeight="1">
      <c r="B153" s="10">
        <v>145</v>
      </c>
      <c r="C153" s="75">
        <v>106513</v>
      </c>
      <c r="D153" s="87" t="s">
        <v>218</v>
      </c>
      <c r="E153" s="87" t="s">
        <v>101</v>
      </c>
      <c r="F153" s="87" t="s">
        <v>108</v>
      </c>
      <c r="G153" s="75">
        <v>0</v>
      </c>
      <c r="H153" s="75">
        <v>0</v>
      </c>
      <c r="I153" s="75">
        <v>-16</v>
      </c>
      <c r="J153" s="75">
        <v>21</v>
      </c>
      <c r="K153" s="75" t="s">
        <v>94</v>
      </c>
      <c r="L153" s="75" t="s">
        <v>95</v>
      </c>
      <c r="M153" s="75" t="s">
        <v>115</v>
      </c>
      <c r="N153" s="95">
        <f>BD_PIC_2024[[#This Row],[Número de Nuevos Estudiantes en Pregrado Primer Curso 2024-1
(Únicamente Ampliación de Cobertura con Recursos 2024) ]]*'información desagregada'!$B$31</f>
        <v>-6716160</v>
      </c>
      <c r="O153" s="95">
        <f>BD_PIC_2024[[#This Row],[Número de Nuevos Estudiantes en Pregrado Primer Curso 2024-2
(Únicamente Ampliación de Cobertura con Recursos 2024)]]*'información desagregada'!$B$31</f>
        <v>8814960</v>
      </c>
      <c r="P153" s="95">
        <f>BD_PIC_2024[[#This Row],[Derechos de Matrícula 2024 - 1
(Política de Gratuidad)]]+BD_PIC_2024[[#This Row],[Derechos de Matrícula 2024 - 2
(Política de Gratuidad)]]</f>
        <v>2098800</v>
      </c>
      <c r="Q153" s="97" t="s">
        <v>97</v>
      </c>
    </row>
    <row r="154" spans="2:17" s="76" customFormat="1" ht="26.25" customHeight="1">
      <c r="B154" s="10">
        <v>146</v>
      </c>
      <c r="C154" s="75">
        <v>106513</v>
      </c>
      <c r="D154" s="87" t="s">
        <v>218</v>
      </c>
      <c r="E154" s="87" t="s">
        <v>101</v>
      </c>
      <c r="F154" s="87" t="s">
        <v>108</v>
      </c>
      <c r="G154" s="75">
        <v>0</v>
      </c>
      <c r="H154" s="75">
        <v>0</v>
      </c>
      <c r="I154" s="75">
        <v>12</v>
      </c>
      <c r="J154" s="75">
        <v>0</v>
      </c>
      <c r="K154" s="75" t="s">
        <v>94</v>
      </c>
      <c r="L154" s="75" t="s">
        <v>95</v>
      </c>
      <c r="M154" s="75" t="s">
        <v>96</v>
      </c>
      <c r="N154" s="95">
        <f>BD_PIC_2024[[#This Row],[Número de Nuevos Estudiantes en Pregrado Primer Curso 2024-1
(Únicamente Ampliación de Cobertura con Recursos 2024) ]]*'información desagregada'!$B$31</f>
        <v>5037120</v>
      </c>
      <c r="O154" s="96">
        <v>0</v>
      </c>
      <c r="P154" s="95">
        <f>BD_PIC_2024[[#This Row],[Derechos de Matrícula 2024 - 1
(Política de Gratuidad)]]+BD_PIC_2024[[#This Row],[Derechos de Matrícula 2024 - 2
(Política de Gratuidad)]]</f>
        <v>5037120</v>
      </c>
      <c r="Q154" s="97" t="s">
        <v>97</v>
      </c>
    </row>
    <row r="155" spans="2:17" s="76" customFormat="1" ht="26.25" customHeight="1">
      <c r="B155" s="10">
        <v>147</v>
      </c>
      <c r="C155" s="75">
        <v>106513</v>
      </c>
      <c r="D155" s="87" t="s">
        <v>218</v>
      </c>
      <c r="E155" s="87" t="s">
        <v>101</v>
      </c>
      <c r="F155" s="87" t="s">
        <v>108</v>
      </c>
      <c r="G155" s="75">
        <v>0</v>
      </c>
      <c r="H155" s="75">
        <v>0</v>
      </c>
      <c r="I155" s="75">
        <v>-24</v>
      </c>
      <c r="J155" s="75">
        <v>0</v>
      </c>
      <c r="K155" s="75" t="s">
        <v>94</v>
      </c>
      <c r="L155" s="75" t="s">
        <v>95</v>
      </c>
      <c r="M155" s="75" t="s">
        <v>163</v>
      </c>
      <c r="N155" s="95">
        <f>BD_PIC_2024[[#This Row],[Número de Nuevos Estudiantes en Pregrado Primer Curso 2024-1
(Únicamente Ampliación de Cobertura con Recursos 2024) ]]*'información desagregada'!$B$31</f>
        <v>-10074240</v>
      </c>
      <c r="O155" s="96">
        <v>0</v>
      </c>
      <c r="P155" s="95">
        <f>BD_PIC_2024[[#This Row],[Derechos de Matrícula 2024 - 1
(Política de Gratuidad)]]+BD_PIC_2024[[#This Row],[Derechos de Matrícula 2024 - 2
(Política de Gratuidad)]]</f>
        <v>-10074240</v>
      </c>
      <c r="Q155" s="97" t="s">
        <v>97</v>
      </c>
    </row>
    <row r="156" spans="2:17" s="76" customFormat="1" ht="26.25" customHeight="1">
      <c r="B156" s="10">
        <v>148</v>
      </c>
      <c r="C156" s="75">
        <v>106513</v>
      </c>
      <c r="D156" s="87" t="s">
        <v>219</v>
      </c>
      <c r="E156" s="87" t="s">
        <v>101</v>
      </c>
      <c r="F156" s="87" t="s">
        <v>108</v>
      </c>
      <c r="G156" s="75">
        <v>0</v>
      </c>
      <c r="H156" s="75">
        <v>0</v>
      </c>
      <c r="I156" s="75">
        <v>30</v>
      </c>
      <c r="J156" s="75">
        <v>12</v>
      </c>
      <c r="K156" s="75" t="s">
        <v>94</v>
      </c>
      <c r="L156" s="75" t="s">
        <v>95</v>
      </c>
      <c r="M156" s="75" t="s">
        <v>119</v>
      </c>
      <c r="N156" s="95">
        <f>BD_PIC_2024[[#This Row],[Número de Nuevos Estudiantes en Pregrado Primer Curso 2024-1
(Únicamente Ampliación de Cobertura con Recursos 2024) ]]*'información desagregada'!$B$31</f>
        <v>12592800</v>
      </c>
      <c r="O156" s="95">
        <f>BD_PIC_2024[[#This Row],[Número de Nuevos Estudiantes en Pregrado Primer Curso 2024-2
(Únicamente Ampliación de Cobertura con Recursos 2024)]]*'información desagregada'!$B$31</f>
        <v>5037120</v>
      </c>
      <c r="P156" s="95">
        <f>BD_PIC_2024[[#This Row],[Derechos de Matrícula 2024 - 1
(Política de Gratuidad)]]+BD_PIC_2024[[#This Row],[Derechos de Matrícula 2024 - 2
(Política de Gratuidad)]]</f>
        <v>17629920</v>
      </c>
      <c r="Q156" s="97" t="s">
        <v>97</v>
      </c>
    </row>
    <row r="157" spans="2:17" s="76" customFormat="1" ht="26.25" customHeight="1">
      <c r="B157" s="10">
        <v>149</v>
      </c>
      <c r="C157" s="75">
        <v>106514</v>
      </c>
      <c r="D157" s="87" t="s">
        <v>220</v>
      </c>
      <c r="E157" s="87" t="s">
        <v>101</v>
      </c>
      <c r="F157" s="87" t="s">
        <v>108</v>
      </c>
      <c r="G157" s="75">
        <v>0</v>
      </c>
      <c r="H157" s="75">
        <v>0</v>
      </c>
      <c r="I157" s="75">
        <v>-13</v>
      </c>
      <c r="J157" s="75">
        <v>34</v>
      </c>
      <c r="K157" s="75" t="s">
        <v>94</v>
      </c>
      <c r="L157" s="75" t="s">
        <v>95</v>
      </c>
      <c r="M157" s="75" t="s">
        <v>115</v>
      </c>
      <c r="N157" s="95">
        <f>BD_PIC_2024[[#This Row],[Número de Nuevos Estudiantes en Pregrado Primer Curso 2024-1
(Únicamente Ampliación de Cobertura con Recursos 2024) ]]*'información desagregada'!$B$31</f>
        <v>-5456880</v>
      </c>
      <c r="O157" s="95">
        <f>BD_PIC_2024[[#This Row],[Número de Nuevos Estudiantes en Pregrado Primer Curso 2024-2
(Únicamente Ampliación de Cobertura con Recursos 2024)]]*'información desagregada'!$B$31</f>
        <v>14271840</v>
      </c>
      <c r="P157" s="95">
        <f>BD_PIC_2024[[#This Row],[Derechos de Matrícula 2024 - 1
(Política de Gratuidad)]]+BD_PIC_2024[[#This Row],[Derechos de Matrícula 2024 - 2
(Política de Gratuidad)]]</f>
        <v>8814960</v>
      </c>
      <c r="Q157" s="97" t="s">
        <v>97</v>
      </c>
    </row>
    <row r="158" spans="2:17" s="76" customFormat="1" ht="26.25" customHeight="1">
      <c r="B158" s="10">
        <v>150</v>
      </c>
      <c r="C158" s="75">
        <v>106514</v>
      </c>
      <c r="D158" s="87" t="s">
        <v>220</v>
      </c>
      <c r="E158" s="87" t="s">
        <v>101</v>
      </c>
      <c r="F158" s="87" t="s">
        <v>108</v>
      </c>
      <c r="G158" s="75">
        <v>0</v>
      </c>
      <c r="H158" s="75">
        <v>0</v>
      </c>
      <c r="I158" s="75">
        <v>12</v>
      </c>
      <c r="J158" s="75">
        <v>46</v>
      </c>
      <c r="K158" s="75" t="s">
        <v>94</v>
      </c>
      <c r="L158" s="75" t="s">
        <v>95</v>
      </c>
      <c r="M158" s="75" t="s">
        <v>96</v>
      </c>
      <c r="N158" s="95">
        <f>BD_PIC_2024[[#This Row],[Número de Nuevos Estudiantes en Pregrado Primer Curso 2024-1
(Únicamente Ampliación de Cobertura con Recursos 2024) ]]*'información desagregada'!$B$31</f>
        <v>5037120</v>
      </c>
      <c r="O158" s="95">
        <f>BD_PIC_2024[[#This Row],[Número de Nuevos Estudiantes en Pregrado Primer Curso 2024-2
(Únicamente Ampliación de Cobertura con Recursos 2024)]]*'información desagregada'!$B$31</f>
        <v>19308960</v>
      </c>
      <c r="P158" s="95">
        <f>BD_PIC_2024[[#This Row],[Derechos de Matrícula 2024 - 1
(Política de Gratuidad)]]+BD_PIC_2024[[#This Row],[Derechos de Matrícula 2024 - 2
(Política de Gratuidad)]]</f>
        <v>24346080</v>
      </c>
      <c r="Q158" s="97" t="s">
        <v>97</v>
      </c>
    </row>
    <row r="159" spans="2:17" s="76" customFormat="1" ht="26.25" customHeight="1">
      <c r="B159" s="10">
        <v>151</v>
      </c>
      <c r="C159" s="75">
        <v>106514</v>
      </c>
      <c r="D159" s="87" t="s">
        <v>221</v>
      </c>
      <c r="E159" s="87" t="s">
        <v>101</v>
      </c>
      <c r="F159" s="87" t="s">
        <v>108</v>
      </c>
      <c r="G159" s="75">
        <v>0</v>
      </c>
      <c r="H159" s="75">
        <v>0</v>
      </c>
      <c r="I159" s="75">
        <v>-12</v>
      </c>
      <c r="J159" s="75">
        <v>29</v>
      </c>
      <c r="K159" s="75" t="s">
        <v>94</v>
      </c>
      <c r="L159" s="75" t="s">
        <v>95</v>
      </c>
      <c r="M159" s="75" t="s">
        <v>163</v>
      </c>
      <c r="N159" s="95">
        <f>BD_PIC_2024[[#This Row],[Número de Nuevos Estudiantes en Pregrado Primer Curso 2024-1
(Únicamente Ampliación de Cobertura con Recursos 2024) ]]*'información desagregada'!$B$31</f>
        <v>-5037120</v>
      </c>
      <c r="O159" s="95">
        <f>BD_PIC_2024[[#This Row],[Número de Nuevos Estudiantes en Pregrado Primer Curso 2024-2
(Únicamente Ampliación de Cobertura con Recursos 2024)]]*'información desagregada'!$B$31</f>
        <v>12173040</v>
      </c>
      <c r="P159" s="95">
        <f>BD_PIC_2024[[#This Row],[Derechos de Matrícula 2024 - 1
(Política de Gratuidad)]]+BD_PIC_2024[[#This Row],[Derechos de Matrícula 2024 - 2
(Política de Gratuidad)]]</f>
        <v>7135920</v>
      </c>
      <c r="Q159" s="97" t="s">
        <v>97</v>
      </c>
    </row>
    <row r="160" spans="2:17" s="76" customFormat="1" ht="26.25" customHeight="1">
      <c r="B160" s="10">
        <v>152</v>
      </c>
      <c r="C160" s="75">
        <v>106515</v>
      </c>
      <c r="D160" s="87" t="s">
        <v>222</v>
      </c>
      <c r="E160" s="87" t="s">
        <v>101</v>
      </c>
      <c r="F160" s="87" t="s">
        <v>108</v>
      </c>
      <c r="G160" s="75">
        <v>0</v>
      </c>
      <c r="H160" s="75">
        <v>0</v>
      </c>
      <c r="I160" s="75">
        <v>-24</v>
      </c>
      <c r="J160" s="75">
        <v>0</v>
      </c>
      <c r="K160" s="75" t="s">
        <v>94</v>
      </c>
      <c r="L160" s="75" t="s">
        <v>95</v>
      </c>
      <c r="M160" s="75" t="s">
        <v>115</v>
      </c>
      <c r="N160" s="95">
        <f>BD_PIC_2024[[#This Row],[Número de Nuevos Estudiantes en Pregrado Primer Curso 2024-1
(Únicamente Ampliación de Cobertura con Recursos 2024) ]]*'información desagregada'!$B$31</f>
        <v>-10074240</v>
      </c>
      <c r="O160" s="96">
        <v>0</v>
      </c>
      <c r="P160" s="95">
        <f>BD_PIC_2024[[#This Row],[Derechos de Matrícula 2024 - 1
(Política de Gratuidad)]]+BD_PIC_2024[[#This Row],[Derechos de Matrícula 2024 - 2
(Política de Gratuidad)]]</f>
        <v>-10074240</v>
      </c>
      <c r="Q160" s="97" t="s">
        <v>97</v>
      </c>
    </row>
    <row r="161" spans="2:17" s="76" customFormat="1" ht="26.25" customHeight="1">
      <c r="B161" s="10">
        <v>153</v>
      </c>
      <c r="C161" s="75">
        <v>106515</v>
      </c>
      <c r="D161" s="87" t="s">
        <v>222</v>
      </c>
      <c r="E161" s="87" t="s">
        <v>101</v>
      </c>
      <c r="F161" s="87" t="s">
        <v>108</v>
      </c>
      <c r="G161" s="75">
        <v>0</v>
      </c>
      <c r="H161" s="75">
        <v>0</v>
      </c>
      <c r="I161" s="75">
        <v>-25</v>
      </c>
      <c r="J161" s="75">
        <v>0</v>
      </c>
      <c r="K161" s="75" t="s">
        <v>94</v>
      </c>
      <c r="L161" s="75" t="s">
        <v>95</v>
      </c>
      <c r="M161" s="75" t="s">
        <v>116</v>
      </c>
      <c r="N161" s="95">
        <f>BD_PIC_2024[[#This Row],[Número de Nuevos Estudiantes en Pregrado Primer Curso 2024-1
(Únicamente Ampliación de Cobertura con Recursos 2024) ]]*'información desagregada'!$B$31</f>
        <v>-10494000</v>
      </c>
      <c r="O161" s="96">
        <v>0</v>
      </c>
      <c r="P161" s="95">
        <f>BD_PIC_2024[[#This Row],[Derechos de Matrícula 2024 - 1
(Política de Gratuidad)]]+BD_PIC_2024[[#This Row],[Derechos de Matrícula 2024 - 2
(Política de Gratuidad)]]</f>
        <v>-10494000</v>
      </c>
      <c r="Q161" s="97" t="s">
        <v>97</v>
      </c>
    </row>
    <row r="162" spans="2:17" s="76" customFormat="1" ht="26.25" customHeight="1">
      <c r="B162" s="10">
        <v>154</v>
      </c>
      <c r="C162" s="75">
        <v>106515</v>
      </c>
      <c r="D162" s="87" t="s">
        <v>222</v>
      </c>
      <c r="E162" s="87" t="s">
        <v>101</v>
      </c>
      <c r="F162" s="87" t="s">
        <v>108</v>
      </c>
      <c r="G162" s="75">
        <v>0</v>
      </c>
      <c r="H162" s="75">
        <v>0</v>
      </c>
      <c r="I162" s="75">
        <v>-16</v>
      </c>
      <c r="J162" s="75">
        <v>-4</v>
      </c>
      <c r="K162" s="75" t="s">
        <v>94</v>
      </c>
      <c r="L162" s="75" t="s">
        <v>95</v>
      </c>
      <c r="M162" s="75" t="s">
        <v>96</v>
      </c>
      <c r="N162" s="95">
        <f>BD_PIC_2024[[#This Row],[Número de Nuevos Estudiantes en Pregrado Primer Curso 2024-1
(Únicamente Ampliación de Cobertura con Recursos 2024) ]]*'información desagregada'!$B$31</f>
        <v>-6716160</v>
      </c>
      <c r="O162" s="95">
        <f>BD_PIC_2024[[#This Row],[Número de Nuevos Estudiantes en Pregrado Primer Curso 2024-2
(Únicamente Ampliación de Cobertura con Recursos 2024)]]*'información desagregada'!$B$31</f>
        <v>-1679040</v>
      </c>
      <c r="P162" s="95">
        <f>BD_PIC_2024[[#This Row],[Derechos de Matrícula 2024 - 1
(Política de Gratuidad)]]+BD_PIC_2024[[#This Row],[Derechos de Matrícula 2024 - 2
(Política de Gratuidad)]]</f>
        <v>-8395200</v>
      </c>
      <c r="Q162" s="97" t="s">
        <v>97</v>
      </c>
    </row>
    <row r="163" spans="2:17" s="76" customFormat="1" ht="26.25" customHeight="1">
      <c r="B163" s="10">
        <v>155</v>
      </c>
      <c r="C163" s="75">
        <v>106516</v>
      </c>
      <c r="D163" s="87" t="s">
        <v>223</v>
      </c>
      <c r="E163" s="87" t="s">
        <v>101</v>
      </c>
      <c r="F163" s="87" t="s">
        <v>108</v>
      </c>
      <c r="G163" s="75">
        <v>0</v>
      </c>
      <c r="H163" s="75">
        <v>0</v>
      </c>
      <c r="I163" s="75">
        <v>10</v>
      </c>
      <c r="J163" s="75">
        <v>22</v>
      </c>
      <c r="K163" s="75" t="s">
        <v>94</v>
      </c>
      <c r="L163" s="75" t="s">
        <v>95</v>
      </c>
      <c r="M163" s="75" t="s">
        <v>115</v>
      </c>
      <c r="N163" s="95">
        <f>BD_PIC_2024[[#This Row],[Número de Nuevos Estudiantes en Pregrado Primer Curso 2024-1
(Únicamente Ampliación de Cobertura con Recursos 2024) ]]*'información desagregada'!$B$31</f>
        <v>4197600</v>
      </c>
      <c r="O163" s="95">
        <f>BD_PIC_2024[[#This Row],[Número de Nuevos Estudiantes en Pregrado Primer Curso 2024-2
(Únicamente Ampliación de Cobertura con Recursos 2024)]]*'información desagregada'!$B$31</f>
        <v>9234720</v>
      </c>
      <c r="P163" s="95">
        <f>BD_PIC_2024[[#This Row],[Derechos de Matrícula 2024 - 1
(Política de Gratuidad)]]+BD_PIC_2024[[#This Row],[Derechos de Matrícula 2024 - 2
(Política de Gratuidad)]]</f>
        <v>13432320</v>
      </c>
      <c r="Q163" s="97" t="s">
        <v>97</v>
      </c>
    </row>
    <row r="164" spans="2:17" s="76" customFormat="1" ht="26.25" customHeight="1">
      <c r="B164" s="10">
        <v>156</v>
      </c>
      <c r="C164" s="75">
        <v>106516</v>
      </c>
      <c r="D164" s="87" t="s">
        <v>223</v>
      </c>
      <c r="E164" s="87" t="s">
        <v>101</v>
      </c>
      <c r="F164" s="87" t="s">
        <v>108</v>
      </c>
      <c r="G164" s="75">
        <v>0</v>
      </c>
      <c r="H164" s="75">
        <v>0</v>
      </c>
      <c r="I164" s="75">
        <v>-40</v>
      </c>
      <c r="J164" s="75">
        <v>-6</v>
      </c>
      <c r="K164" s="75" t="s">
        <v>94</v>
      </c>
      <c r="L164" s="75" t="s">
        <v>95</v>
      </c>
      <c r="M164" s="75" t="s">
        <v>96</v>
      </c>
      <c r="N164" s="95">
        <f>BD_PIC_2024[[#This Row],[Número de Nuevos Estudiantes en Pregrado Primer Curso 2024-1
(Únicamente Ampliación de Cobertura con Recursos 2024) ]]*'información desagregada'!$B$31</f>
        <v>-16790400</v>
      </c>
      <c r="O164" s="95">
        <f>BD_PIC_2024[[#This Row],[Número de Nuevos Estudiantes en Pregrado Primer Curso 2024-2
(Únicamente Ampliación de Cobertura con Recursos 2024)]]*'información desagregada'!$B$31</f>
        <v>-2518560</v>
      </c>
      <c r="P164" s="95">
        <f>BD_PIC_2024[[#This Row],[Derechos de Matrícula 2024 - 1
(Política de Gratuidad)]]+BD_PIC_2024[[#This Row],[Derechos de Matrícula 2024 - 2
(Política de Gratuidad)]]</f>
        <v>-19308960</v>
      </c>
      <c r="Q164" s="97" t="s">
        <v>97</v>
      </c>
    </row>
    <row r="165" spans="2:17" s="76" customFormat="1" ht="26.25" customHeight="1">
      <c r="B165" s="10">
        <v>157</v>
      </c>
      <c r="C165" s="75">
        <v>106516</v>
      </c>
      <c r="D165" s="87" t="s">
        <v>223</v>
      </c>
      <c r="E165" s="87" t="s">
        <v>101</v>
      </c>
      <c r="F165" s="87" t="s">
        <v>108</v>
      </c>
      <c r="G165" s="75">
        <v>0</v>
      </c>
      <c r="H165" s="75">
        <v>0</v>
      </c>
      <c r="I165" s="75">
        <v>25</v>
      </c>
      <c r="J165" s="75">
        <v>34</v>
      </c>
      <c r="K165" s="75" t="s">
        <v>94</v>
      </c>
      <c r="L165" s="75" t="s">
        <v>95</v>
      </c>
      <c r="M165" s="75" t="s">
        <v>112</v>
      </c>
      <c r="N165" s="95">
        <f>BD_PIC_2024[[#This Row],[Número de Nuevos Estudiantes en Pregrado Primer Curso 2024-1
(Únicamente Ampliación de Cobertura con Recursos 2024) ]]*'información desagregada'!$B$31</f>
        <v>10494000</v>
      </c>
      <c r="O165" s="95">
        <f>BD_PIC_2024[[#This Row],[Número de Nuevos Estudiantes en Pregrado Primer Curso 2024-2
(Únicamente Ampliación de Cobertura con Recursos 2024)]]*'información desagregada'!$B$31</f>
        <v>14271840</v>
      </c>
      <c r="P165" s="95">
        <f>BD_PIC_2024[[#This Row],[Derechos de Matrícula 2024 - 1
(Política de Gratuidad)]]+BD_PIC_2024[[#This Row],[Derechos de Matrícula 2024 - 2
(Política de Gratuidad)]]</f>
        <v>24765840</v>
      </c>
      <c r="Q165" s="97" t="s">
        <v>97</v>
      </c>
    </row>
    <row r="166" spans="2:17" s="76" customFormat="1" ht="26.25" customHeight="1">
      <c r="B166" s="10">
        <v>158</v>
      </c>
      <c r="C166" s="75">
        <v>106516</v>
      </c>
      <c r="D166" s="87" t="s">
        <v>223</v>
      </c>
      <c r="E166" s="87" t="s">
        <v>101</v>
      </c>
      <c r="F166" s="87" t="s">
        <v>108</v>
      </c>
      <c r="G166" s="75">
        <v>0</v>
      </c>
      <c r="H166" s="75">
        <v>0</v>
      </c>
      <c r="I166" s="75">
        <v>27</v>
      </c>
      <c r="J166" s="75">
        <v>29</v>
      </c>
      <c r="K166" s="75" t="s">
        <v>94</v>
      </c>
      <c r="L166" s="75" t="s">
        <v>95</v>
      </c>
      <c r="M166" s="75" t="s">
        <v>163</v>
      </c>
      <c r="N166" s="95">
        <f>BD_PIC_2024[[#This Row],[Número de Nuevos Estudiantes en Pregrado Primer Curso 2024-1
(Únicamente Ampliación de Cobertura con Recursos 2024) ]]*'información desagregada'!$B$31</f>
        <v>11333520</v>
      </c>
      <c r="O166" s="95">
        <f>BD_PIC_2024[[#This Row],[Número de Nuevos Estudiantes en Pregrado Primer Curso 2024-2
(Únicamente Ampliación de Cobertura con Recursos 2024)]]*'información desagregada'!$B$31</f>
        <v>12173040</v>
      </c>
      <c r="P166" s="95">
        <f>BD_PIC_2024[[#This Row],[Derechos de Matrícula 2024 - 1
(Política de Gratuidad)]]+BD_PIC_2024[[#This Row],[Derechos de Matrícula 2024 - 2
(Política de Gratuidad)]]</f>
        <v>23506560</v>
      </c>
      <c r="Q166" s="97" t="s">
        <v>97</v>
      </c>
    </row>
    <row r="167" spans="2:17" s="76" customFormat="1" ht="26.25" customHeight="1">
      <c r="B167" s="10">
        <v>159</v>
      </c>
      <c r="C167" s="75">
        <v>106516</v>
      </c>
      <c r="D167" s="87" t="s">
        <v>223</v>
      </c>
      <c r="E167" s="87" t="s">
        <v>101</v>
      </c>
      <c r="F167" s="87" t="s">
        <v>108</v>
      </c>
      <c r="G167" s="75">
        <v>0</v>
      </c>
      <c r="H167" s="75">
        <v>0</v>
      </c>
      <c r="I167" s="75">
        <v>-18</v>
      </c>
      <c r="J167" s="75">
        <v>0</v>
      </c>
      <c r="K167" s="75" t="s">
        <v>94</v>
      </c>
      <c r="L167" s="75" t="s">
        <v>95</v>
      </c>
      <c r="M167" s="75" t="s">
        <v>119</v>
      </c>
      <c r="N167" s="95">
        <f>BD_PIC_2024[[#This Row],[Número de Nuevos Estudiantes en Pregrado Primer Curso 2024-1
(Únicamente Ampliación de Cobertura con Recursos 2024) ]]*'información desagregada'!$B$31</f>
        <v>-7555680</v>
      </c>
      <c r="O167" s="96">
        <v>0</v>
      </c>
      <c r="P167" s="95">
        <f>BD_PIC_2024[[#This Row],[Derechos de Matrícula 2024 - 1
(Política de Gratuidad)]]+BD_PIC_2024[[#This Row],[Derechos de Matrícula 2024 - 2
(Política de Gratuidad)]]</f>
        <v>-7555680</v>
      </c>
      <c r="Q167" s="97" t="s">
        <v>97</v>
      </c>
    </row>
    <row r="168" spans="2:17" s="76" customFormat="1" ht="26.25" customHeight="1">
      <c r="B168" s="10">
        <v>160</v>
      </c>
      <c r="C168" s="75">
        <v>106516</v>
      </c>
      <c r="D168" s="87" t="s">
        <v>224</v>
      </c>
      <c r="E168" s="87" t="s">
        <v>101</v>
      </c>
      <c r="F168" s="87" t="s">
        <v>108</v>
      </c>
      <c r="G168" s="75">
        <v>0</v>
      </c>
      <c r="H168" s="75">
        <v>0</v>
      </c>
      <c r="I168" s="75">
        <v>0</v>
      </c>
      <c r="J168" s="75">
        <v>34</v>
      </c>
      <c r="K168" s="75" t="s">
        <v>94</v>
      </c>
      <c r="L168" s="75" t="s">
        <v>95</v>
      </c>
      <c r="M168" s="75" t="s">
        <v>116</v>
      </c>
      <c r="N168" s="96">
        <v>0</v>
      </c>
      <c r="O168" s="95">
        <f>BD_PIC_2024[[#This Row],[Número de Nuevos Estudiantes en Pregrado Primer Curso 2024-2
(Únicamente Ampliación de Cobertura con Recursos 2024)]]*'información desagregada'!$B$31</f>
        <v>14271840</v>
      </c>
      <c r="P168" s="95">
        <f>BD_PIC_2024[[#This Row],[Derechos de Matrícula 2024 - 1
(Política de Gratuidad)]]+BD_PIC_2024[[#This Row],[Derechos de Matrícula 2024 - 2
(Política de Gratuidad)]]</f>
        <v>14271840</v>
      </c>
      <c r="Q168" s="97" t="s">
        <v>97</v>
      </c>
    </row>
    <row r="169" spans="2:17" s="76" customFormat="1" ht="26.25" customHeight="1">
      <c r="B169" s="10">
        <v>161</v>
      </c>
      <c r="C169" s="75">
        <v>106556</v>
      </c>
      <c r="D169" s="87" t="s">
        <v>225</v>
      </c>
      <c r="E169" s="87" t="s">
        <v>101</v>
      </c>
      <c r="F169" s="87" t="s">
        <v>99</v>
      </c>
      <c r="G169" s="75">
        <v>0</v>
      </c>
      <c r="H169" s="75">
        <v>0</v>
      </c>
      <c r="I169" s="75">
        <v>-25</v>
      </c>
      <c r="J169" s="75">
        <v>-39</v>
      </c>
      <c r="K169" s="75" t="s">
        <v>94</v>
      </c>
      <c r="L169" s="75" t="s">
        <v>95</v>
      </c>
      <c r="M169" s="75" t="s">
        <v>109</v>
      </c>
      <c r="N169" s="95">
        <f>BD_PIC_2024[[#This Row],[Número de Nuevos Estudiantes en Pregrado Primer Curso 2024-1
(Únicamente Ampliación de Cobertura con Recursos 2024) ]]*'información desagregada'!$B$31</f>
        <v>-10494000</v>
      </c>
      <c r="O169" s="95">
        <f>BD_PIC_2024[[#This Row],[Número de Nuevos Estudiantes en Pregrado Primer Curso 2024-2
(Únicamente Ampliación de Cobertura con Recursos 2024)]]*'información desagregada'!$B$31</f>
        <v>-16370640</v>
      </c>
      <c r="P169" s="95">
        <f>BD_PIC_2024[[#This Row],[Derechos de Matrícula 2024 - 1
(Política de Gratuidad)]]+BD_PIC_2024[[#This Row],[Derechos de Matrícula 2024 - 2
(Política de Gratuidad)]]</f>
        <v>-26864640</v>
      </c>
      <c r="Q169" s="97" t="s">
        <v>97</v>
      </c>
    </row>
    <row r="170" spans="2:17" s="76" customFormat="1" ht="26.25" customHeight="1">
      <c r="B170" s="10">
        <v>162</v>
      </c>
      <c r="C170" s="75">
        <v>106556</v>
      </c>
      <c r="D170" s="87" t="s">
        <v>225</v>
      </c>
      <c r="E170" s="87" t="s">
        <v>101</v>
      </c>
      <c r="F170" s="87" t="s">
        <v>99</v>
      </c>
      <c r="G170" s="75">
        <v>0</v>
      </c>
      <c r="H170" s="75">
        <v>0</v>
      </c>
      <c r="I170" s="75">
        <v>-29</v>
      </c>
      <c r="J170" s="75">
        <v>34</v>
      </c>
      <c r="K170" s="75" t="s">
        <v>94</v>
      </c>
      <c r="L170" s="75" t="s">
        <v>95</v>
      </c>
      <c r="M170" s="75" t="s">
        <v>115</v>
      </c>
      <c r="N170" s="95">
        <f>BD_PIC_2024[[#This Row],[Número de Nuevos Estudiantes en Pregrado Primer Curso 2024-1
(Únicamente Ampliación de Cobertura con Recursos 2024) ]]*'información desagregada'!$B$31</f>
        <v>-12173040</v>
      </c>
      <c r="O170" s="95">
        <f>BD_PIC_2024[[#This Row],[Número de Nuevos Estudiantes en Pregrado Primer Curso 2024-2
(Únicamente Ampliación de Cobertura con Recursos 2024)]]*'información desagregada'!$B$31</f>
        <v>14271840</v>
      </c>
      <c r="P170" s="95">
        <f>BD_PIC_2024[[#This Row],[Derechos de Matrícula 2024 - 1
(Política de Gratuidad)]]+BD_PIC_2024[[#This Row],[Derechos de Matrícula 2024 - 2
(Política de Gratuidad)]]</f>
        <v>2098800</v>
      </c>
      <c r="Q170" s="97" t="s">
        <v>97</v>
      </c>
    </row>
    <row r="171" spans="2:17" s="76" customFormat="1" ht="26.25" customHeight="1">
      <c r="B171" s="10">
        <v>163</v>
      </c>
      <c r="C171" s="75">
        <v>106556</v>
      </c>
      <c r="D171" s="87" t="s">
        <v>225</v>
      </c>
      <c r="E171" s="87" t="s">
        <v>101</v>
      </c>
      <c r="F171" s="87" t="s">
        <v>99</v>
      </c>
      <c r="G171" s="75">
        <v>0</v>
      </c>
      <c r="H171" s="75">
        <v>0</v>
      </c>
      <c r="I171" s="75">
        <v>17</v>
      </c>
      <c r="J171" s="75">
        <v>7</v>
      </c>
      <c r="K171" s="75" t="s">
        <v>94</v>
      </c>
      <c r="L171" s="75" t="s">
        <v>95</v>
      </c>
      <c r="M171" s="75" t="s">
        <v>96</v>
      </c>
      <c r="N171" s="95">
        <f>BD_PIC_2024[[#This Row],[Número de Nuevos Estudiantes en Pregrado Primer Curso 2024-1
(Únicamente Ampliación de Cobertura con Recursos 2024) ]]*'información desagregada'!$B$31</f>
        <v>7135920</v>
      </c>
      <c r="O171" s="95">
        <f>BD_PIC_2024[[#This Row],[Número de Nuevos Estudiantes en Pregrado Primer Curso 2024-2
(Únicamente Ampliación de Cobertura con Recursos 2024)]]*'información desagregada'!$B$31</f>
        <v>2938320</v>
      </c>
      <c r="P171" s="95">
        <f>BD_PIC_2024[[#This Row],[Derechos de Matrícula 2024 - 1
(Política de Gratuidad)]]+BD_PIC_2024[[#This Row],[Derechos de Matrícula 2024 - 2
(Política de Gratuidad)]]</f>
        <v>10074240</v>
      </c>
      <c r="Q171" s="97" t="s">
        <v>97</v>
      </c>
    </row>
    <row r="172" spans="2:17" s="76" customFormat="1" ht="26.25" customHeight="1">
      <c r="B172" s="10">
        <v>164</v>
      </c>
      <c r="C172" s="75">
        <v>106556</v>
      </c>
      <c r="D172" s="87" t="s">
        <v>225</v>
      </c>
      <c r="E172" s="87" t="s">
        <v>101</v>
      </c>
      <c r="F172" s="87" t="s">
        <v>99</v>
      </c>
      <c r="G172" s="75">
        <v>0</v>
      </c>
      <c r="H172" s="75">
        <v>0</v>
      </c>
      <c r="I172" s="75">
        <v>35</v>
      </c>
      <c r="J172" s="75">
        <v>0</v>
      </c>
      <c r="K172" s="75" t="s">
        <v>94</v>
      </c>
      <c r="L172" s="75" t="s">
        <v>95</v>
      </c>
      <c r="M172" s="75" t="s">
        <v>111</v>
      </c>
      <c r="N172" s="95">
        <f>BD_PIC_2024[[#This Row],[Número de Nuevos Estudiantes en Pregrado Primer Curso 2024-1
(Únicamente Ampliación de Cobertura con Recursos 2024) ]]*'información desagregada'!$B$31</f>
        <v>14691600</v>
      </c>
      <c r="O172" s="96">
        <v>0</v>
      </c>
      <c r="P172" s="95">
        <f>BD_PIC_2024[[#This Row],[Derechos de Matrícula 2024 - 1
(Política de Gratuidad)]]+BD_PIC_2024[[#This Row],[Derechos de Matrícula 2024 - 2
(Política de Gratuidad)]]</f>
        <v>14691600</v>
      </c>
      <c r="Q172" s="97" t="s">
        <v>97</v>
      </c>
    </row>
    <row r="173" spans="2:17" s="76" customFormat="1" ht="26.25" customHeight="1">
      <c r="B173" s="10">
        <v>165</v>
      </c>
      <c r="C173" s="75">
        <v>106556</v>
      </c>
      <c r="D173" s="87" t="s">
        <v>225</v>
      </c>
      <c r="E173" s="87" t="s">
        <v>101</v>
      </c>
      <c r="F173" s="87" t="s">
        <v>99</v>
      </c>
      <c r="G173" s="75">
        <v>0</v>
      </c>
      <c r="H173" s="75">
        <v>0</v>
      </c>
      <c r="I173" s="75">
        <v>-27</v>
      </c>
      <c r="J173" s="75">
        <v>33</v>
      </c>
      <c r="K173" s="75" t="s">
        <v>94</v>
      </c>
      <c r="L173" s="75" t="s">
        <v>95</v>
      </c>
      <c r="M173" s="75" t="s">
        <v>117</v>
      </c>
      <c r="N173" s="95">
        <f>BD_PIC_2024[[#This Row],[Número de Nuevos Estudiantes en Pregrado Primer Curso 2024-1
(Únicamente Ampliación de Cobertura con Recursos 2024) ]]*'información desagregada'!$B$31</f>
        <v>-11333520</v>
      </c>
      <c r="O173" s="95">
        <f>BD_PIC_2024[[#This Row],[Número de Nuevos Estudiantes en Pregrado Primer Curso 2024-2
(Únicamente Ampliación de Cobertura con Recursos 2024)]]*'información desagregada'!$B$31</f>
        <v>13852080</v>
      </c>
      <c r="P173" s="95">
        <f>BD_PIC_2024[[#This Row],[Derechos de Matrícula 2024 - 1
(Política de Gratuidad)]]+BD_PIC_2024[[#This Row],[Derechos de Matrícula 2024 - 2
(Política de Gratuidad)]]</f>
        <v>2518560</v>
      </c>
      <c r="Q173" s="97" t="s">
        <v>97</v>
      </c>
    </row>
    <row r="174" spans="2:17" s="76" customFormat="1" ht="26.25" customHeight="1">
      <c r="B174" s="10">
        <v>166</v>
      </c>
      <c r="C174" s="75">
        <v>106556</v>
      </c>
      <c r="D174" s="87" t="s">
        <v>225</v>
      </c>
      <c r="E174" s="87" t="s">
        <v>101</v>
      </c>
      <c r="F174" s="87" t="s">
        <v>99</v>
      </c>
      <c r="G174" s="75">
        <v>0</v>
      </c>
      <c r="H174" s="75">
        <v>0</v>
      </c>
      <c r="I174" s="75">
        <v>27</v>
      </c>
      <c r="J174" s="75">
        <v>-27</v>
      </c>
      <c r="K174" s="75" t="s">
        <v>94</v>
      </c>
      <c r="L174" s="75" t="s">
        <v>95</v>
      </c>
      <c r="M174" s="75" t="s">
        <v>163</v>
      </c>
      <c r="N174" s="95">
        <f>BD_PIC_2024[[#This Row],[Número de Nuevos Estudiantes en Pregrado Primer Curso 2024-1
(Únicamente Ampliación de Cobertura con Recursos 2024) ]]*'información desagregada'!$B$31</f>
        <v>11333520</v>
      </c>
      <c r="O174" s="95">
        <f>BD_PIC_2024[[#This Row],[Número de Nuevos Estudiantes en Pregrado Primer Curso 2024-2
(Únicamente Ampliación de Cobertura con Recursos 2024)]]*'información desagregada'!$B$31</f>
        <v>-11333520</v>
      </c>
      <c r="P174" s="95">
        <f>BD_PIC_2024[[#This Row],[Derechos de Matrícula 2024 - 1
(Política de Gratuidad)]]+BD_PIC_2024[[#This Row],[Derechos de Matrícula 2024 - 2
(Política de Gratuidad)]]</f>
        <v>0</v>
      </c>
      <c r="Q174" s="97" t="s">
        <v>97</v>
      </c>
    </row>
    <row r="175" spans="2:17" s="76" customFormat="1" ht="26.25" customHeight="1">
      <c r="B175" s="10">
        <v>167</v>
      </c>
      <c r="C175" s="75">
        <v>106569</v>
      </c>
      <c r="D175" s="87" t="s">
        <v>226</v>
      </c>
      <c r="E175" s="87" t="s">
        <v>101</v>
      </c>
      <c r="F175" s="87" t="s">
        <v>105</v>
      </c>
      <c r="G175" s="75">
        <v>0</v>
      </c>
      <c r="H175" s="75">
        <v>0</v>
      </c>
      <c r="I175" s="75">
        <v>0</v>
      </c>
      <c r="J175" s="75">
        <v>9</v>
      </c>
      <c r="K175" s="75" t="s">
        <v>94</v>
      </c>
      <c r="L175" s="75" t="s">
        <v>95</v>
      </c>
      <c r="M175" s="75" t="s">
        <v>148</v>
      </c>
      <c r="N175" s="96">
        <v>0</v>
      </c>
      <c r="O175" s="95">
        <f>BD_PIC_2024[[#This Row],[Número de Nuevos Estudiantes en Pregrado Primer Curso 2024-2
(Únicamente Ampliación de Cobertura con Recursos 2024)]]*'información desagregada'!$B$31</f>
        <v>3777840</v>
      </c>
      <c r="P175" s="95">
        <f>BD_PIC_2024[[#This Row],[Derechos de Matrícula 2024 - 1
(Política de Gratuidad)]]+BD_PIC_2024[[#This Row],[Derechos de Matrícula 2024 - 2
(Política de Gratuidad)]]</f>
        <v>3777840</v>
      </c>
      <c r="Q175" s="97" t="s">
        <v>97</v>
      </c>
    </row>
    <row r="176" spans="2:17" s="76" customFormat="1" ht="26.25" customHeight="1">
      <c r="B176" s="10">
        <v>168</v>
      </c>
      <c r="C176" s="75">
        <v>106569</v>
      </c>
      <c r="D176" s="87" t="s">
        <v>226</v>
      </c>
      <c r="E176" s="87" t="s">
        <v>101</v>
      </c>
      <c r="F176" s="87" t="s">
        <v>105</v>
      </c>
      <c r="G176" s="75">
        <v>0</v>
      </c>
      <c r="H176" s="75">
        <v>0</v>
      </c>
      <c r="I176" s="75">
        <v>21</v>
      </c>
      <c r="J176" s="75">
        <v>0</v>
      </c>
      <c r="K176" s="75" t="s">
        <v>94</v>
      </c>
      <c r="L176" s="75" t="s">
        <v>95</v>
      </c>
      <c r="M176" s="75" t="s">
        <v>115</v>
      </c>
      <c r="N176" s="95">
        <f>BD_PIC_2024[[#This Row],[Número de Nuevos Estudiantes en Pregrado Primer Curso 2024-1
(Únicamente Ampliación de Cobertura con Recursos 2024) ]]*'información desagregada'!$B$31</f>
        <v>8814960</v>
      </c>
      <c r="O176" s="96">
        <v>0</v>
      </c>
      <c r="P176" s="95">
        <f>BD_PIC_2024[[#This Row],[Derechos de Matrícula 2024 - 1
(Política de Gratuidad)]]+BD_PIC_2024[[#This Row],[Derechos de Matrícula 2024 - 2
(Política de Gratuidad)]]</f>
        <v>8814960</v>
      </c>
      <c r="Q176" s="97" t="s">
        <v>97</v>
      </c>
    </row>
    <row r="177" spans="2:17" s="76" customFormat="1" ht="26.25" customHeight="1">
      <c r="B177" s="10">
        <v>169</v>
      </c>
      <c r="C177" s="75">
        <v>106569</v>
      </c>
      <c r="D177" s="87" t="s">
        <v>227</v>
      </c>
      <c r="E177" s="87" t="s">
        <v>101</v>
      </c>
      <c r="F177" s="87" t="s">
        <v>105</v>
      </c>
      <c r="G177" s="75">
        <v>0</v>
      </c>
      <c r="H177" s="75">
        <v>0</v>
      </c>
      <c r="I177" s="75">
        <v>20</v>
      </c>
      <c r="J177" s="75">
        <v>1</v>
      </c>
      <c r="K177" s="75" t="s">
        <v>94</v>
      </c>
      <c r="L177" s="75" t="s">
        <v>95</v>
      </c>
      <c r="M177" s="75" t="s">
        <v>96</v>
      </c>
      <c r="N177" s="95">
        <f>BD_PIC_2024[[#This Row],[Número de Nuevos Estudiantes en Pregrado Primer Curso 2024-1
(Únicamente Ampliación de Cobertura con Recursos 2024) ]]*'información desagregada'!$B$31</f>
        <v>8395200</v>
      </c>
      <c r="O177" s="95">
        <f>BD_PIC_2024[[#This Row],[Número de Nuevos Estudiantes en Pregrado Primer Curso 2024-2
(Únicamente Ampliación de Cobertura con Recursos 2024)]]*'información desagregada'!$B$31</f>
        <v>419760</v>
      </c>
      <c r="P177" s="95">
        <f>BD_PIC_2024[[#This Row],[Derechos de Matrícula 2024 - 1
(Política de Gratuidad)]]+BD_PIC_2024[[#This Row],[Derechos de Matrícula 2024 - 2
(Política de Gratuidad)]]</f>
        <v>8814960</v>
      </c>
      <c r="Q177" s="97" t="s">
        <v>97</v>
      </c>
    </row>
    <row r="178" spans="2:17" s="76" customFormat="1" ht="26.25" customHeight="1">
      <c r="B178" s="10">
        <v>170</v>
      </c>
      <c r="C178" s="75">
        <v>106570</v>
      </c>
      <c r="D178" s="87" t="s">
        <v>228</v>
      </c>
      <c r="E178" s="87" t="s">
        <v>101</v>
      </c>
      <c r="F178" s="87" t="s">
        <v>108</v>
      </c>
      <c r="G178" s="75">
        <v>0</v>
      </c>
      <c r="H178" s="75">
        <v>0</v>
      </c>
      <c r="I178" s="75">
        <v>6</v>
      </c>
      <c r="J178" s="75">
        <v>27</v>
      </c>
      <c r="K178" s="75" t="s">
        <v>94</v>
      </c>
      <c r="L178" s="75" t="s">
        <v>95</v>
      </c>
      <c r="M178" s="75" t="s">
        <v>96</v>
      </c>
      <c r="N178" s="95">
        <f>BD_PIC_2024[[#This Row],[Número de Nuevos Estudiantes en Pregrado Primer Curso 2024-1
(Únicamente Ampliación de Cobertura con Recursos 2024) ]]*'información desagregada'!$B$31</f>
        <v>2518560</v>
      </c>
      <c r="O178" s="95">
        <f>BD_PIC_2024[[#This Row],[Número de Nuevos Estudiantes en Pregrado Primer Curso 2024-2
(Únicamente Ampliación de Cobertura con Recursos 2024)]]*'información desagregada'!$B$31</f>
        <v>11333520</v>
      </c>
      <c r="P178" s="95">
        <f>BD_PIC_2024[[#This Row],[Derechos de Matrícula 2024 - 1
(Política de Gratuidad)]]+BD_PIC_2024[[#This Row],[Derechos de Matrícula 2024 - 2
(Política de Gratuidad)]]</f>
        <v>13852080</v>
      </c>
      <c r="Q178" s="97" t="s">
        <v>97</v>
      </c>
    </row>
    <row r="179" spans="2:17" s="76" customFormat="1" ht="26.25" customHeight="1">
      <c r="B179" s="10">
        <v>171</v>
      </c>
      <c r="C179" s="75">
        <v>106571</v>
      </c>
      <c r="D179" s="87" t="s">
        <v>229</v>
      </c>
      <c r="E179" s="87" t="s">
        <v>101</v>
      </c>
      <c r="F179" s="87" t="s">
        <v>108</v>
      </c>
      <c r="G179" s="75">
        <v>0</v>
      </c>
      <c r="H179" s="75">
        <v>0</v>
      </c>
      <c r="I179" s="75">
        <v>27</v>
      </c>
      <c r="J179" s="75">
        <v>-30</v>
      </c>
      <c r="K179" s="75" t="s">
        <v>94</v>
      </c>
      <c r="L179" s="75" t="s">
        <v>95</v>
      </c>
      <c r="M179" s="75" t="s">
        <v>148</v>
      </c>
      <c r="N179" s="95">
        <f>BD_PIC_2024[[#This Row],[Número de Nuevos Estudiantes en Pregrado Primer Curso 2024-1
(Únicamente Ampliación de Cobertura con Recursos 2024) ]]*'información desagregada'!$B$31</f>
        <v>11333520</v>
      </c>
      <c r="O179" s="95">
        <f>BD_PIC_2024[[#This Row],[Número de Nuevos Estudiantes en Pregrado Primer Curso 2024-2
(Únicamente Ampliación de Cobertura con Recursos 2024)]]*'información desagregada'!$B$31</f>
        <v>-12592800</v>
      </c>
      <c r="P179" s="95">
        <f>BD_PIC_2024[[#This Row],[Derechos de Matrícula 2024 - 1
(Política de Gratuidad)]]+BD_PIC_2024[[#This Row],[Derechos de Matrícula 2024 - 2
(Política de Gratuidad)]]</f>
        <v>-1259280</v>
      </c>
      <c r="Q179" s="97" t="s">
        <v>97</v>
      </c>
    </row>
    <row r="180" spans="2:17" s="76" customFormat="1" ht="26.25" customHeight="1">
      <c r="B180" s="10">
        <v>172</v>
      </c>
      <c r="C180" s="75">
        <v>106571</v>
      </c>
      <c r="D180" s="87" t="s">
        <v>229</v>
      </c>
      <c r="E180" s="87" t="s">
        <v>101</v>
      </c>
      <c r="F180" s="87" t="s">
        <v>108</v>
      </c>
      <c r="G180" s="75">
        <v>0</v>
      </c>
      <c r="H180" s="75">
        <v>0</v>
      </c>
      <c r="I180" s="75">
        <v>-3</v>
      </c>
      <c r="J180" s="75">
        <v>14</v>
      </c>
      <c r="K180" s="75" t="s">
        <v>94</v>
      </c>
      <c r="L180" s="75" t="s">
        <v>95</v>
      </c>
      <c r="M180" s="75" t="s">
        <v>115</v>
      </c>
      <c r="N180" s="95">
        <f>BD_PIC_2024[[#This Row],[Número de Nuevos Estudiantes en Pregrado Primer Curso 2024-1
(Únicamente Ampliación de Cobertura con Recursos 2024) ]]*'información desagregada'!$B$31</f>
        <v>-1259280</v>
      </c>
      <c r="O180" s="95">
        <f>BD_PIC_2024[[#This Row],[Número de Nuevos Estudiantes en Pregrado Primer Curso 2024-2
(Únicamente Ampliación de Cobertura con Recursos 2024)]]*'información desagregada'!$B$31</f>
        <v>5876640</v>
      </c>
      <c r="P180" s="95">
        <f>BD_PIC_2024[[#This Row],[Derechos de Matrícula 2024 - 1
(Política de Gratuidad)]]+BD_PIC_2024[[#This Row],[Derechos de Matrícula 2024 - 2
(Política de Gratuidad)]]</f>
        <v>4617360</v>
      </c>
      <c r="Q180" s="97" t="s">
        <v>97</v>
      </c>
    </row>
    <row r="181" spans="2:17" s="76" customFormat="1" ht="26.25" customHeight="1">
      <c r="B181" s="10">
        <v>173</v>
      </c>
      <c r="C181" s="75">
        <v>106571</v>
      </c>
      <c r="D181" s="87" t="s">
        <v>229</v>
      </c>
      <c r="E181" s="87" t="s">
        <v>101</v>
      </c>
      <c r="F181" s="87" t="s">
        <v>108</v>
      </c>
      <c r="G181" s="75">
        <v>0</v>
      </c>
      <c r="H181" s="75">
        <v>0</v>
      </c>
      <c r="I181" s="75">
        <v>2</v>
      </c>
      <c r="J181" s="75">
        <v>-28</v>
      </c>
      <c r="K181" s="75" t="s">
        <v>94</v>
      </c>
      <c r="L181" s="75" t="s">
        <v>95</v>
      </c>
      <c r="M181" s="75" t="s">
        <v>96</v>
      </c>
      <c r="N181" s="95">
        <f>BD_PIC_2024[[#This Row],[Número de Nuevos Estudiantes en Pregrado Primer Curso 2024-1
(Únicamente Ampliación de Cobertura con Recursos 2024) ]]*'información desagregada'!$B$31</f>
        <v>839520</v>
      </c>
      <c r="O181" s="95">
        <f>BD_PIC_2024[[#This Row],[Número de Nuevos Estudiantes en Pregrado Primer Curso 2024-2
(Únicamente Ampliación de Cobertura con Recursos 2024)]]*'información desagregada'!$B$31</f>
        <v>-11753280</v>
      </c>
      <c r="P181" s="95">
        <f>BD_PIC_2024[[#This Row],[Derechos de Matrícula 2024 - 1
(Política de Gratuidad)]]+BD_PIC_2024[[#This Row],[Derechos de Matrícula 2024 - 2
(Política de Gratuidad)]]</f>
        <v>-10913760</v>
      </c>
      <c r="Q181" s="97" t="s">
        <v>97</v>
      </c>
    </row>
    <row r="182" spans="2:17" s="76" customFormat="1" ht="26.25" customHeight="1">
      <c r="B182" s="10">
        <v>174</v>
      </c>
      <c r="C182" s="75">
        <v>106583</v>
      </c>
      <c r="D182" s="87" t="s">
        <v>230</v>
      </c>
      <c r="E182" s="87" t="s">
        <v>101</v>
      </c>
      <c r="F182" s="87" t="s">
        <v>108</v>
      </c>
      <c r="G182" s="75">
        <v>0</v>
      </c>
      <c r="H182" s="75">
        <v>0</v>
      </c>
      <c r="I182" s="75">
        <v>8</v>
      </c>
      <c r="J182" s="75">
        <v>9</v>
      </c>
      <c r="K182" s="75" t="s">
        <v>94</v>
      </c>
      <c r="L182" s="75" t="s">
        <v>95</v>
      </c>
      <c r="M182" s="75" t="s">
        <v>96</v>
      </c>
      <c r="N182" s="95">
        <f>BD_PIC_2024[[#This Row],[Número de Nuevos Estudiantes en Pregrado Primer Curso 2024-1
(Únicamente Ampliación de Cobertura con Recursos 2024) ]]*'información desagregada'!$B$31</f>
        <v>3358080</v>
      </c>
      <c r="O182" s="95">
        <f>BD_PIC_2024[[#This Row],[Número de Nuevos Estudiantes en Pregrado Primer Curso 2024-2
(Únicamente Ampliación de Cobertura con Recursos 2024)]]*'información desagregada'!$B$31</f>
        <v>3777840</v>
      </c>
      <c r="P182" s="95">
        <f>BD_PIC_2024[[#This Row],[Derechos de Matrícula 2024 - 1
(Política de Gratuidad)]]+BD_PIC_2024[[#This Row],[Derechos de Matrícula 2024 - 2
(Política de Gratuidad)]]</f>
        <v>7135920</v>
      </c>
      <c r="Q182" s="97" t="s">
        <v>97</v>
      </c>
    </row>
    <row r="183" spans="2:17" s="76" customFormat="1" ht="26.25" customHeight="1">
      <c r="B183" s="10">
        <v>175</v>
      </c>
      <c r="C183" s="75">
        <v>106635</v>
      </c>
      <c r="D183" s="87" t="s">
        <v>231</v>
      </c>
      <c r="E183" s="87" t="s">
        <v>92</v>
      </c>
      <c r="F183" s="87" t="s">
        <v>102</v>
      </c>
      <c r="G183" s="75">
        <v>0</v>
      </c>
      <c r="H183" s="75">
        <v>0</v>
      </c>
      <c r="I183" s="77">
        <v>62</v>
      </c>
      <c r="J183" s="75">
        <v>53</v>
      </c>
      <c r="K183" s="75" t="s">
        <v>172</v>
      </c>
      <c r="L183" s="75" t="s">
        <v>95</v>
      </c>
      <c r="M183" s="75" t="s">
        <v>96</v>
      </c>
      <c r="N183" s="95">
        <f>BD_PIC_2024[[#This Row],[Número de Nuevos Estudiantes en Pregrado Primer Curso 2024-1
(Únicamente Ampliación de Cobertura con Recursos 2024) ]]*'información desagregada'!$B$31</f>
        <v>26025120</v>
      </c>
      <c r="O183" s="95">
        <f>BD_PIC_2024[[#This Row],[Número de Nuevos Estudiantes en Pregrado Primer Curso 2024-2
(Únicamente Ampliación de Cobertura con Recursos 2024)]]*'información desagregada'!$B$31</f>
        <v>22247280</v>
      </c>
      <c r="P183" s="95">
        <f>BD_PIC_2024[[#This Row],[Derechos de Matrícula 2024 - 1
(Política de Gratuidad)]]+BD_PIC_2024[[#This Row],[Derechos de Matrícula 2024 - 2
(Política de Gratuidad)]]</f>
        <v>48272400</v>
      </c>
      <c r="Q183" s="97" t="s">
        <v>97</v>
      </c>
    </row>
    <row r="184" spans="2:17" s="76" customFormat="1" ht="26.25" customHeight="1">
      <c r="B184" s="10">
        <v>176</v>
      </c>
      <c r="C184" s="75">
        <v>107539</v>
      </c>
      <c r="D184" s="87" t="s">
        <v>185</v>
      </c>
      <c r="E184" s="87" t="s">
        <v>101</v>
      </c>
      <c r="F184" s="87" t="s">
        <v>140</v>
      </c>
      <c r="G184" s="75">
        <v>0</v>
      </c>
      <c r="H184" s="75">
        <v>0</v>
      </c>
      <c r="I184" s="75">
        <v>-5</v>
      </c>
      <c r="J184" s="75">
        <v>-7</v>
      </c>
      <c r="K184" s="75" t="s">
        <v>94</v>
      </c>
      <c r="L184" s="75" t="s">
        <v>95</v>
      </c>
      <c r="M184" s="75" t="s">
        <v>114</v>
      </c>
      <c r="N184" s="95">
        <f>BD_PIC_2024[[#This Row],[Número de Nuevos Estudiantes en Pregrado Primer Curso 2024-1
(Únicamente Ampliación de Cobertura con Recursos 2024) ]]*'información desagregada'!$B$31</f>
        <v>-2098800</v>
      </c>
      <c r="O184" s="95">
        <f>BD_PIC_2024[[#This Row],[Número de Nuevos Estudiantes en Pregrado Primer Curso 2024-2
(Únicamente Ampliación de Cobertura con Recursos 2024)]]*'información desagregada'!$B$31</f>
        <v>-2938320</v>
      </c>
      <c r="P184" s="95">
        <f>BD_PIC_2024[[#This Row],[Derechos de Matrícula 2024 - 1
(Política de Gratuidad)]]+BD_PIC_2024[[#This Row],[Derechos de Matrícula 2024 - 2
(Política de Gratuidad)]]</f>
        <v>-5037120</v>
      </c>
      <c r="Q184" s="97" t="s">
        <v>97</v>
      </c>
    </row>
    <row r="185" spans="2:17" s="76" customFormat="1" ht="26.25" customHeight="1">
      <c r="B185" s="10">
        <v>177</v>
      </c>
      <c r="C185" s="75">
        <v>108271</v>
      </c>
      <c r="D185" s="87" t="s">
        <v>178</v>
      </c>
      <c r="E185" s="87" t="s">
        <v>101</v>
      </c>
      <c r="F185" s="87" t="s">
        <v>105</v>
      </c>
      <c r="G185" s="75">
        <v>0</v>
      </c>
      <c r="H185" s="75">
        <v>0</v>
      </c>
      <c r="I185" s="75">
        <v>15</v>
      </c>
      <c r="J185" s="75">
        <v>29</v>
      </c>
      <c r="K185" s="75" t="s">
        <v>94</v>
      </c>
      <c r="L185" s="75" t="s">
        <v>95</v>
      </c>
      <c r="M185" s="75" t="s">
        <v>96</v>
      </c>
      <c r="N185" s="95">
        <f>BD_PIC_2024[[#This Row],[Número de Nuevos Estudiantes en Pregrado Primer Curso 2024-1
(Únicamente Ampliación de Cobertura con Recursos 2024) ]]*'información desagregada'!$B$31</f>
        <v>6296400</v>
      </c>
      <c r="O185" s="95">
        <f>BD_PIC_2024[[#This Row],[Número de Nuevos Estudiantes en Pregrado Primer Curso 2024-2
(Únicamente Ampliación de Cobertura con Recursos 2024)]]*'información desagregada'!$B$31</f>
        <v>12173040</v>
      </c>
      <c r="P185" s="95">
        <f>BD_PIC_2024[[#This Row],[Derechos de Matrícula 2024 - 1
(Política de Gratuidad)]]+BD_PIC_2024[[#This Row],[Derechos de Matrícula 2024 - 2
(Política de Gratuidad)]]</f>
        <v>18469440</v>
      </c>
      <c r="Q185" s="97" t="s">
        <v>97</v>
      </c>
    </row>
    <row r="186" spans="2:17" s="76" customFormat="1" ht="26.25" customHeight="1">
      <c r="B186" s="10">
        <v>178</v>
      </c>
      <c r="C186" s="75">
        <v>108271</v>
      </c>
      <c r="D186" s="87" t="s">
        <v>178</v>
      </c>
      <c r="E186" s="87" t="s">
        <v>101</v>
      </c>
      <c r="F186" s="87" t="s">
        <v>105</v>
      </c>
      <c r="G186" s="75">
        <v>0</v>
      </c>
      <c r="H186" s="75">
        <v>0</v>
      </c>
      <c r="I186" s="75">
        <v>0</v>
      </c>
      <c r="J186" s="75">
        <v>29</v>
      </c>
      <c r="K186" s="75" t="s">
        <v>94</v>
      </c>
      <c r="L186" s="75" t="s">
        <v>95</v>
      </c>
      <c r="M186" s="75" t="s">
        <v>119</v>
      </c>
      <c r="N186" s="96">
        <v>0</v>
      </c>
      <c r="O186" s="95">
        <f>BD_PIC_2024[[#This Row],[Número de Nuevos Estudiantes en Pregrado Primer Curso 2024-2
(Únicamente Ampliación de Cobertura con Recursos 2024)]]*'información desagregada'!$B$31</f>
        <v>12173040</v>
      </c>
      <c r="P186" s="95">
        <f>BD_PIC_2024[[#This Row],[Derechos de Matrícula 2024 - 1
(Política de Gratuidad)]]+BD_PIC_2024[[#This Row],[Derechos de Matrícula 2024 - 2
(Política de Gratuidad)]]</f>
        <v>12173040</v>
      </c>
      <c r="Q186" s="97" t="s">
        <v>97</v>
      </c>
    </row>
    <row r="187" spans="2:17" s="76" customFormat="1" ht="26.25" customHeight="1">
      <c r="B187" s="10">
        <v>179</v>
      </c>
      <c r="C187" s="75">
        <v>110795</v>
      </c>
      <c r="D187" s="87" t="s">
        <v>232</v>
      </c>
      <c r="E187" s="87" t="s">
        <v>92</v>
      </c>
      <c r="F187" s="87" t="s">
        <v>233</v>
      </c>
      <c r="G187" s="75">
        <v>0</v>
      </c>
      <c r="H187" s="75">
        <v>0</v>
      </c>
      <c r="I187" s="75">
        <v>37</v>
      </c>
      <c r="J187" s="75">
        <v>14</v>
      </c>
      <c r="K187" s="75" t="s">
        <v>94</v>
      </c>
      <c r="L187" s="75" t="s">
        <v>95</v>
      </c>
      <c r="M187" s="75" t="s">
        <v>96</v>
      </c>
      <c r="N187" s="95">
        <f>BD_PIC_2024[[#This Row],[Número de Nuevos Estudiantes en Pregrado Primer Curso 2024-1
(Únicamente Ampliación de Cobertura con Recursos 2024) ]]*'información desagregada'!$B$31</f>
        <v>15531120</v>
      </c>
      <c r="O187" s="95">
        <f>BD_PIC_2024[[#This Row],[Número de Nuevos Estudiantes en Pregrado Primer Curso 2024-2
(Únicamente Ampliación de Cobertura con Recursos 2024)]]*'información desagregada'!$B$31</f>
        <v>5876640</v>
      </c>
      <c r="P187" s="95">
        <f>BD_PIC_2024[[#This Row],[Derechos de Matrícula 2024 - 1
(Política de Gratuidad)]]+BD_PIC_2024[[#This Row],[Derechos de Matrícula 2024 - 2
(Política de Gratuidad)]]</f>
        <v>21407760</v>
      </c>
      <c r="Q187" s="97" t="s">
        <v>97</v>
      </c>
    </row>
    <row r="188" spans="2:17" s="76" customFormat="1" ht="26.25" customHeight="1">
      <c r="B188" s="10">
        <v>180</v>
      </c>
      <c r="C188" s="75">
        <v>110795</v>
      </c>
      <c r="D188" s="87" t="s">
        <v>234</v>
      </c>
      <c r="E188" s="87" t="s">
        <v>92</v>
      </c>
      <c r="F188" s="87" t="s">
        <v>233</v>
      </c>
      <c r="G188" s="75">
        <v>0</v>
      </c>
      <c r="H188" s="75">
        <v>0</v>
      </c>
      <c r="I188" s="75">
        <v>-1</v>
      </c>
      <c r="J188" s="75">
        <v>24</v>
      </c>
      <c r="K188" s="75" t="s">
        <v>94</v>
      </c>
      <c r="L188" s="75" t="s">
        <v>95</v>
      </c>
      <c r="M188" s="75" t="s">
        <v>115</v>
      </c>
      <c r="N188" s="95">
        <f>BD_PIC_2024[[#This Row],[Número de Nuevos Estudiantes en Pregrado Primer Curso 2024-1
(Únicamente Ampliación de Cobertura con Recursos 2024) ]]*'información desagregada'!$B$31</f>
        <v>-419760</v>
      </c>
      <c r="O188" s="95">
        <f>BD_PIC_2024[[#This Row],[Número de Nuevos Estudiantes en Pregrado Primer Curso 2024-2
(Únicamente Ampliación de Cobertura con Recursos 2024)]]*'información desagregada'!$B$31</f>
        <v>10074240</v>
      </c>
      <c r="P188" s="95">
        <f>BD_PIC_2024[[#This Row],[Derechos de Matrícula 2024 - 1
(Política de Gratuidad)]]+BD_PIC_2024[[#This Row],[Derechos de Matrícula 2024 - 2
(Política de Gratuidad)]]</f>
        <v>9654480</v>
      </c>
      <c r="Q188" s="97" t="s">
        <v>97</v>
      </c>
    </row>
    <row r="189" spans="2:17" s="76" customFormat="1" ht="26.25" customHeight="1">
      <c r="B189" s="10">
        <v>181</v>
      </c>
      <c r="C189" s="75">
        <v>111294</v>
      </c>
      <c r="D189" s="87" t="s">
        <v>235</v>
      </c>
      <c r="E189" s="87" t="s">
        <v>101</v>
      </c>
      <c r="F189" s="87" t="s">
        <v>233</v>
      </c>
      <c r="G189" s="75">
        <v>0</v>
      </c>
      <c r="H189" s="75">
        <v>0</v>
      </c>
      <c r="I189" s="75">
        <v>0</v>
      </c>
      <c r="J189" s="75">
        <v>-29</v>
      </c>
      <c r="K189" s="75" t="s">
        <v>217</v>
      </c>
      <c r="L189" s="75" t="s">
        <v>95</v>
      </c>
      <c r="M189" s="75" t="s">
        <v>198</v>
      </c>
      <c r="N189" s="96">
        <v>0</v>
      </c>
      <c r="O189" s="95">
        <f>BD_PIC_2024[[#This Row],[Número de Nuevos Estudiantes en Pregrado Primer Curso 2024-2
(Únicamente Ampliación de Cobertura con Recursos 2024)]]*'información desagregada'!$B$31</f>
        <v>-12173040</v>
      </c>
      <c r="P189" s="95">
        <f>BD_PIC_2024[[#This Row],[Derechos de Matrícula 2024 - 1
(Política de Gratuidad)]]+BD_PIC_2024[[#This Row],[Derechos de Matrícula 2024 - 2
(Política de Gratuidad)]]</f>
        <v>-12173040</v>
      </c>
      <c r="Q189" s="97" t="s">
        <v>97</v>
      </c>
    </row>
    <row r="190" spans="2:17" s="76" customFormat="1" ht="26.25" customHeight="1">
      <c r="B190" s="10">
        <v>182</v>
      </c>
      <c r="C190" s="75">
        <v>111294</v>
      </c>
      <c r="D190" s="87" t="s">
        <v>235</v>
      </c>
      <c r="E190" s="87" t="s">
        <v>101</v>
      </c>
      <c r="F190" s="87" t="s">
        <v>233</v>
      </c>
      <c r="G190" s="75">
        <v>0</v>
      </c>
      <c r="H190" s="75">
        <v>0</v>
      </c>
      <c r="I190" s="75">
        <v>0</v>
      </c>
      <c r="J190" s="75">
        <v>-29</v>
      </c>
      <c r="K190" s="75" t="s">
        <v>217</v>
      </c>
      <c r="L190" s="75" t="s">
        <v>95</v>
      </c>
      <c r="M190" s="75" t="s">
        <v>115</v>
      </c>
      <c r="N190" s="96">
        <v>0</v>
      </c>
      <c r="O190" s="95">
        <f>BD_PIC_2024[[#This Row],[Número de Nuevos Estudiantes en Pregrado Primer Curso 2024-2
(Únicamente Ampliación de Cobertura con Recursos 2024)]]*'información desagregada'!$B$31</f>
        <v>-12173040</v>
      </c>
      <c r="P190" s="95">
        <f>BD_PIC_2024[[#This Row],[Derechos de Matrícula 2024 - 1
(Política de Gratuidad)]]+BD_PIC_2024[[#This Row],[Derechos de Matrícula 2024 - 2
(Política de Gratuidad)]]</f>
        <v>-12173040</v>
      </c>
      <c r="Q190" s="97" t="s">
        <v>97</v>
      </c>
    </row>
    <row r="191" spans="2:17" s="76" customFormat="1" ht="26.25" customHeight="1">
      <c r="B191" s="10">
        <v>183</v>
      </c>
      <c r="C191" s="75">
        <v>101698</v>
      </c>
      <c r="D191" s="87" t="s">
        <v>194</v>
      </c>
      <c r="E191" s="87" t="s">
        <v>101</v>
      </c>
      <c r="F191" s="87" t="s">
        <v>128</v>
      </c>
      <c r="G191" s="75">
        <v>0</v>
      </c>
      <c r="H191" s="75">
        <v>0</v>
      </c>
      <c r="I191" s="75">
        <v>28</v>
      </c>
      <c r="J191" s="75">
        <v>32</v>
      </c>
      <c r="K191" s="75" t="s">
        <v>94</v>
      </c>
      <c r="L191" s="75" t="s">
        <v>95</v>
      </c>
      <c r="M191" s="75" t="s">
        <v>119</v>
      </c>
      <c r="N191" s="95">
        <f>BD_PIC_2024[[#This Row],[Número de Nuevos Estudiantes en Pregrado Primer Curso 2024-1
(Únicamente Ampliación de Cobertura con Recursos 2024) ]]*'información desagregada'!$B$31</f>
        <v>11753280</v>
      </c>
      <c r="O191" s="95">
        <f>BD_PIC_2024[[#This Row],[Número de Nuevos Estudiantes en Pregrado Primer Curso 2024-2
(Únicamente Ampliación de Cobertura con Recursos 2024)]]*'información desagregada'!$B$31</f>
        <v>13432320</v>
      </c>
      <c r="P191" s="95">
        <f>BD_PIC_2024[[#This Row],[Derechos de Matrícula 2024 - 1
(Política de Gratuidad)]]+BD_PIC_2024[[#This Row],[Derechos de Matrícula 2024 - 2
(Política de Gratuidad)]]</f>
        <v>25185600</v>
      </c>
      <c r="Q191" s="97" t="s">
        <v>97</v>
      </c>
    </row>
    <row r="192" spans="2:17" s="76" customFormat="1" ht="26.25" customHeight="1">
      <c r="B192" s="10">
        <v>184</v>
      </c>
      <c r="C192" s="75">
        <v>116533</v>
      </c>
      <c r="D192" s="87" t="s">
        <v>236</v>
      </c>
      <c r="E192" s="87" t="s">
        <v>101</v>
      </c>
      <c r="F192" s="87" t="s">
        <v>233</v>
      </c>
      <c r="G192" s="75">
        <v>0</v>
      </c>
      <c r="H192" s="75">
        <v>0</v>
      </c>
      <c r="I192" s="75">
        <v>0</v>
      </c>
      <c r="J192" s="75">
        <v>29</v>
      </c>
      <c r="K192" s="75" t="s">
        <v>172</v>
      </c>
      <c r="L192" s="75" t="s">
        <v>95</v>
      </c>
      <c r="M192" s="75" t="s">
        <v>96</v>
      </c>
      <c r="N192" s="96">
        <v>0</v>
      </c>
      <c r="O192" s="95">
        <f>BD_PIC_2024[[#This Row],[Número de Nuevos Estudiantes en Pregrado Primer Curso 2024-2
(Únicamente Ampliación de Cobertura con Recursos 2024)]]*'información desagregada'!$B$31</f>
        <v>12173040</v>
      </c>
      <c r="P192" s="95">
        <f>BD_PIC_2024[[#This Row],[Derechos de Matrícula 2024 - 1
(Política de Gratuidad)]]+BD_PIC_2024[[#This Row],[Derechos de Matrícula 2024 - 2
(Política de Gratuidad)]]</f>
        <v>12173040</v>
      </c>
      <c r="Q192" s="97" t="s">
        <v>97</v>
      </c>
    </row>
    <row r="193" spans="2:17" s="76" customFormat="1" ht="26.25" customHeight="1">
      <c r="B193" s="10">
        <v>185</v>
      </c>
      <c r="C193" s="75">
        <v>437</v>
      </c>
      <c r="D193" s="87" t="s">
        <v>133</v>
      </c>
      <c r="E193" s="87" t="s">
        <v>101</v>
      </c>
      <c r="F193" s="87" t="s">
        <v>128</v>
      </c>
      <c r="G193" s="75">
        <v>0</v>
      </c>
      <c r="H193" s="75">
        <v>0</v>
      </c>
      <c r="I193" s="75">
        <v>0</v>
      </c>
      <c r="J193" s="75">
        <v>49</v>
      </c>
      <c r="K193" s="75" t="s">
        <v>94</v>
      </c>
      <c r="L193" s="75" t="s">
        <v>95</v>
      </c>
      <c r="M193" s="75" t="s">
        <v>117</v>
      </c>
      <c r="N193" s="96">
        <v>0</v>
      </c>
      <c r="O193" s="95">
        <f>BD_PIC_2024[[#This Row],[Número de Nuevos Estudiantes en Pregrado Primer Curso 2024-2
(Únicamente Ampliación de Cobertura con Recursos 2024)]]*'información desagregada'!$B$31</f>
        <v>20568240</v>
      </c>
      <c r="P193" s="95">
        <f>BD_PIC_2024[[#This Row],[Derechos de Matrícula 2024 - 1
(Política de Gratuidad)]]+BD_PIC_2024[[#This Row],[Derechos de Matrícula 2024 - 2
(Política de Gratuidad)]]</f>
        <v>20568240</v>
      </c>
      <c r="Q193" s="97" t="s">
        <v>97</v>
      </c>
    </row>
    <row r="194" spans="2:17" s="76" customFormat="1" ht="26.25" customHeight="1">
      <c r="B194" s="10">
        <v>186</v>
      </c>
      <c r="C194" s="75">
        <v>116406</v>
      </c>
      <c r="D194" s="87" t="s">
        <v>237</v>
      </c>
      <c r="E194" s="87" t="s">
        <v>101</v>
      </c>
      <c r="F194" s="87" t="s">
        <v>233</v>
      </c>
      <c r="G194" s="75">
        <v>0</v>
      </c>
      <c r="H194" s="75">
        <v>0</v>
      </c>
      <c r="I194" s="75">
        <v>0</v>
      </c>
      <c r="J194" s="75">
        <v>54</v>
      </c>
      <c r="K194" s="75" t="s">
        <v>172</v>
      </c>
      <c r="L194" s="75" t="s">
        <v>95</v>
      </c>
      <c r="M194" s="75" t="s">
        <v>238</v>
      </c>
      <c r="N194" s="96">
        <v>0</v>
      </c>
      <c r="O194" s="95">
        <f>BD_PIC_2024[[#This Row],[Número de Nuevos Estudiantes en Pregrado Primer Curso 2024-2
(Únicamente Ampliación de Cobertura con Recursos 2024)]]*'información desagregada'!$B$31</f>
        <v>22667040</v>
      </c>
      <c r="P194" s="95">
        <f>BD_PIC_2024[[#This Row],[Derechos de Matrícula 2024 - 1
(Política de Gratuidad)]]+BD_PIC_2024[[#This Row],[Derechos de Matrícula 2024 - 2
(Política de Gratuidad)]]</f>
        <v>22667040</v>
      </c>
      <c r="Q194" s="97" t="s">
        <v>97</v>
      </c>
    </row>
    <row r="195" spans="2:17" s="76" customFormat="1" ht="26.25" customHeight="1">
      <c r="B195" s="10">
        <v>187</v>
      </c>
      <c r="C195" s="75">
        <v>106570</v>
      </c>
      <c r="D195" s="87" t="s">
        <v>239</v>
      </c>
      <c r="E195" s="87" t="s">
        <v>101</v>
      </c>
      <c r="F195" s="87" t="s">
        <v>108</v>
      </c>
      <c r="G195" s="75">
        <v>0</v>
      </c>
      <c r="H195" s="75">
        <v>0</v>
      </c>
      <c r="I195" s="75">
        <v>-35</v>
      </c>
      <c r="J195" s="75">
        <v>0</v>
      </c>
      <c r="K195" s="75" t="s">
        <v>94</v>
      </c>
      <c r="L195" s="75" t="s">
        <v>240</v>
      </c>
      <c r="M195" s="75" t="s">
        <v>241</v>
      </c>
      <c r="N195" s="95">
        <f>BD_PIC_2024[[#This Row],[Número de Nuevos Estudiantes en Pregrado Primer Curso 2024-1
(Únicamente Ampliación de Cobertura con Recursos 2024) ]]*'información desagregada'!$B$31</f>
        <v>-14691600</v>
      </c>
      <c r="O195" s="96">
        <v>0</v>
      </c>
      <c r="P195" s="95">
        <f>BD_PIC_2024[[#This Row],[Derechos de Matrícula 2024 - 1
(Política de Gratuidad)]]+BD_PIC_2024[[#This Row],[Derechos de Matrícula 2024 - 2
(Política de Gratuidad)]]</f>
        <v>-14691600</v>
      </c>
      <c r="Q195" s="97" t="s">
        <v>97</v>
      </c>
    </row>
    <row r="196" spans="2:17" s="76" customFormat="1" ht="26.25" customHeight="1">
      <c r="B196" s="10">
        <v>188</v>
      </c>
      <c r="C196" s="75">
        <v>11607</v>
      </c>
      <c r="D196" s="87" t="s">
        <v>218</v>
      </c>
      <c r="E196" s="87" t="s">
        <v>101</v>
      </c>
      <c r="F196" s="87" t="s">
        <v>108</v>
      </c>
      <c r="G196" s="75">
        <v>0</v>
      </c>
      <c r="H196" s="75">
        <v>0</v>
      </c>
      <c r="I196" s="75">
        <v>0</v>
      </c>
      <c r="J196" s="75">
        <v>34</v>
      </c>
      <c r="K196" s="75" t="s">
        <v>94</v>
      </c>
      <c r="L196" s="75" t="s">
        <v>95</v>
      </c>
      <c r="M196" s="75" t="s">
        <v>109</v>
      </c>
      <c r="N196" s="96">
        <v>0</v>
      </c>
      <c r="O196" s="95">
        <f>BD_PIC_2024[[#This Row],[Número de Nuevos Estudiantes en Pregrado Primer Curso 2024-2
(Únicamente Ampliación de Cobertura con Recursos 2024)]]*'información desagregada'!$B$31</f>
        <v>14271840</v>
      </c>
      <c r="P196" s="95">
        <f>BD_PIC_2024[[#This Row],[Derechos de Matrícula 2024 - 1
(Política de Gratuidad)]]+BD_PIC_2024[[#This Row],[Derechos de Matrícula 2024 - 2
(Política de Gratuidad)]]</f>
        <v>14271840</v>
      </c>
      <c r="Q196" s="97" t="s">
        <v>97</v>
      </c>
    </row>
    <row r="197" spans="2:17" s="76" customFormat="1" ht="26.25" customHeight="1">
      <c r="B197" s="10">
        <v>189</v>
      </c>
      <c r="C197" s="75">
        <v>11607</v>
      </c>
      <c r="D197" s="87" t="s">
        <v>218</v>
      </c>
      <c r="E197" s="87" t="s">
        <v>101</v>
      </c>
      <c r="F197" s="87" t="s">
        <v>108</v>
      </c>
      <c r="G197" s="75">
        <v>0</v>
      </c>
      <c r="H197" s="75">
        <v>0</v>
      </c>
      <c r="I197" s="75">
        <v>0</v>
      </c>
      <c r="J197" s="75">
        <v>34</v>
      </c>
      <c r="K197" s="75" t="s">
        <v>94</v>
      </c>
      <c r="L197" s="75" t="s">
        <v>95</v>
      </c>
      <c r="M197" s="75" t="s">
        <v>112</v>
      </c>
      <c r="N197" s="96">
        <v>0</v>
      </c>
      <c r="O197" s="95">
        <f>BD_PIC_2024[[#This Row],[Número de Nuevos Estudiantes en Pregrado Primer Curso 2024-2
(Únicamente Ampliación de Cobertura con Recursos 2024)]]*'información desagregada'!$B$31</f>
        <v>14271840</v>
      </c>
      <c r="P197" s="95">
        <f>BD_PIC_2024[[#This Row],[Derechos de Matrícula 2024 - 1
(Política de Gratuidad)]]+BD_PIC_2024[[#This Row],[Derechos de Matrícula 2024 - 2
(Política de Gratuidad)]]</f>
        <v>14271840</v>
      </c>
      <c r="Q197" s="97" t="s">
        <v>97</v>
      </c>
    </row>
    <row r="198" spans="2:17" s="76" customFormat="1" ht="26.25" customHeight="1">
      <c r="B198" s="10">
        <v>190</v>
      </c>
      <c r="C198" s="75">
        <v>106569</v>
      </c>
      <c r="D198" s="87" t="s">
        <v>242</v>
      </c>
      <c r="E198" s="87" t="s">
        <v>101</v>
      </c>
      <c r="F198" s="87" t="s">
        <v>105</v>
      </c>
      <c r="G198" s="75">
        <v>0</v>
      </c>
      <c r="H198" s="75">
        <v>0</v>
      </c>
      <c r="I198" s="75">
        <v>35</v>
      </c>
      <c r="J198" s="75">
        <v>0</v>
      </c>
      <c r="K198" s="75" t="s">
        <v>94</v>
      </c>
      <c r="L198" s="75" t="s">
        <v>240</v>
      </c>
      <c r="M198" s="75" t="s">
        <v>241</v>
      </c>
      <c r="N198" s="95">
        <f>BD_PIC_2024[[#This Row],[Número de Nuevos Estudiantes en Pregrado Primer Curso 2024-1
(Únicamente Ampliación de Cobertura con Recursos 2024) ]]*'información desagregada'!$B$31</f>
        <v>14691600</v>
      </c>
      <c r="O198" s="96">
        <v>0</v>
      </c>
      <c r="P198" s="95">
        <f>BD_PIC_2024[[#This Row],[Derechos de Matrícula 2024 - 1
(Política de Gratuidad)]]+BD_PIC_2024[[#This Row],[Derechos de Matrícula 2024 - 2
(Política de Gratuidad)]]</f>
        <v>14691600</v>
      </c>
      <c r="Q198" s="97" t="s">
        <v>97</v>
      </c>
    </row>
    <row r="199" spans="2:17" s="76" customFormat="1" ht="26.25" customHeight="1">
      <c r="B199" s="10">
        <v>191</v>
      </c>
      <c r="C199" s="75">
        <v>106327</v>
      </c>
      <c r="D199" s="87" t="s">
        <v>214</v>
      </c>
      <c r="E199" s="87" t="s">
        <v>101</v>
      </c>
      <c r="F199" s="87" t="s">
        <v>108</v>
      </c>
      <c r="G199" s="75">
        <v>0</v>
      </c>
      <c r="H199" s="75">
        <v>0</v>
      </c>
      <c r="I199" s="75">
        <v>0</v>
      </c>
      <c r="J199" s="75">
        <v>34</v>
      </c>
      <c r="K199" s="75" t="s">
        <v>94</v>
      </c>
      <c r="L199" s="75" t="s">
        <v>95</v>
      </c>
      <c r="M199" s="75" t="s">
        <v>118</v>
      </c>
      <c r="N199" s="96">
        <v>0</v>
      </c>
      <c r="O199" s="95">
        <f>BD_PIC_2024[[#This Row],[Número de Nuevos Estudiantes en Pregrado Primer Curso 2024-2
(Únicamente Ampliación de Cobertura con Recursos 2024)]]*'información desagregada'!$B$31</f>
        <v>14271840</v>
      </c>
      <c r="P199" s="95">
        <f>BD_PIC_2024[[#This Row],[Derechos de Matrícula 2024 - 1
(Política de Gratuidad)]]+BD_PIC_2024[[#This Row],[Derechos de Matrícula 2024 - 2
(Política de Gratuidad)]]</f>
        <v>14271840</v>
      </c>
      <c r="Q199" s="97" t="s">
        <v>97</v>
      </c>
    </row>
    <row r="200" spans="2:17" s="76" customFormat="1" ht="26.25" customHeight="1">
      <c r="B200" s="10">
        <v>192</v>
      </c>
      <c r="C200" s="75">
        <v>111294</v>
      </c>
      <c r="D200" s="87" t="s">
        <v>235</v>
      </c>
      <c r="E200" s="87" t="s">
        <v>101</v>
      </c>
      <c r="F200" s="87" t="s">
        <v>233</v>
      </c>
      <c r="G200" s="75">
        <v>0</v>
      </c>
      <c r="H200" s="75">
        <v>0</v>
      </c>
      <c r="I200" s="75">
        <v>33</v>
      </c>
      <c r="J200" s="75">
        <v>0</v>
      </c>
      <c r="K200" s="75" t="s">
        <v>217</v>
      </c>
      <c r="L200" s="75" t="s">
        <v>95</v>
      </c>
      <c r="M200" s="75" t="s">
        <v>163</v>
      </c>
      <c r="N200" s="95">
        <f>BD_PIC_2024[[#This Row],[Número de Nuevos Estudiantes en Pregrado Primer Curso 2024-1
(Únicamente Ampliación de Cobertura con Recursos 2024) ]]*'información desagregada'!$B$31</f>
        <v>13852080</v>
      </c>
      <c r="O200" s="96">
        <v>0</v>
      </c>
      <c r="P200" s="95">
        <f>BD_PIC_2024[[#This Row],[Derechos de Matrícula 2024 - 1
(Política de Gratuidad)]]+BD_PIC_2024[[#This Row],[Derechos de Matrícula 2024 - 2
(Política de Gratuidad)]]</f>
        <v>13852080</v>
      </c>
      <c r="Q200" s="97" t="s">
        <v>97</v>
      </c>
    </row>
    <row r="201" spans="2:17" s="76" customFormat="1" ht="26.25" customHeight="1">
      <c r="B201" s="88"/>
      <c r="C201" s="88"/>
      <c r="D201" s="89"/>
      <c r="E201" s="88"/>
      <c r="F201" s="88"/>
      <c r="G201" s="117" t="s">
        <v>243</v>
      </c>
      <c r="H201" s="70"/>
      <c r="I201" s="70"/>
      <c r="J201" s="69">
        <f>SUBTOTAL(109,BD_PIC_2024[Número de Nuevos Estudiantes en Pregrado Primer Curso 2024-2
(Únicamente Ampliación de Cobertura con Recursos 2024)])</f>
        <v>1523</v>
      </c>
      <c r="K201" s="70"/>
      <c r="L201" s="70"/>
      <c r="M201" s="69"/>
      <c r="N201" s="98"/>
      <c r="O201" s="98"/>
      <c r="P201" s="99">
        <f>SUBTOTAL(109,BD_PIC_2024[Suma recursos Derechos de Matrícula
(Política de Gratuidad)])</f>
        <v>721987200</v>
      </c>
      <c r="Q201" s="88"/>
    </row>
    <row r="202" spans="2:17" ht="17.45" customHeight="1">
      <c r="C202" s="114"/>
    </row>
    <row r="203" spans="2:17" s="76" customFormat="1" ht="17.45" customHeight="1">
      <c r="B203" s="90"/>
      <c r="C203" s="124"/>
      <c r="D203" s="90"/>
      <c r="E203" s="90"/>
      <c r="F203" s="129" t="s">
        <v>244</v>
      </c>
      <c r="G203" s="129"/>
      <c r="N203" s="100"/>
      <c r="O203" s="100"/>
      <c r="P203" s="100"/>
      <c r="Q203" s="90"/>
    </row>
    <row r="204" spans="2:17" ht="7.9" customHeight="1">
      <c r="C204" s="114"/>
    </row>
    <row r="205" spans="2:17" ht="17.45" customHeight="1">
      <c r="C205" s="114"/>
      <c r="F205" s="118" t="s">
        <v>245</v>
      </c>
      <c r="G205" s="119">
        <v>0</v>
      </c>
    </row>
    <row r="206" spans="2:17" ht="17.45" customHeight="1">
      <c r="C206" s="114"/>
      <c r="F206" s="125" t="s">
        <v>246</v>
      </c>
      <c r="G206" s="119">
        <v>5573</v>
      </c>
    </row>
    <row r="207" spans="2:17" ht="24">
      <c r="C207" s="114"/>
      <c r="F207" s="120" t="s">
        <v>247</v>
      </c>
      <c r="G207" s="121">
        <f>G205+G206</f>
        <v>5573</v>
      </c>
      <c r="J207" s="145">
        <v>5807974006</v>
      </c>
    </row>
    <row r="208" spans="2:17" ht="17.45" customHeight="1">
      <c r="C208" s="114"/>
      <c r="F208" s="118"/>
      <c r="G208" s="119"/>
      <c r="J208" s="145">
        <v>9566083947</v>
      </c>
    </row>
    <row r="209" spans="2:17" ht="17.45" customHeight="1">
      <c r="C209" s="114"/>
      <c r="F209" s="118" t="s">
        <v>246</v>
      </c>
      <c r="G209" s="119">
        <v>4678</v>
      </c>
      <c r="J209" s="145">
        <f>J208+J207</f>
        <v>15374057953</v>
      </c>
    </row>
    <row r="210" spans="2:17" ht="17.45" customHeight="1">
      <c r="C210" s="114"/>
      <c r="F210" s="122" t="s">
        <v>248</v>
      </c>
      <c r="G210" s="123">
        <f>G207-G209</f>
        <v>895</v>
      </c>
    </row>
    <row r="211" spans="2:17" ht="17.45" customHeight="1">
      <c r="C211" s="114"/>
    </row>
    <row r="212" spans="2:17" ht="17.45" customHeight="1">
      <c r="C212" s="114"/>
    </row>
    <row r="213" spans="2:17" s="76" customFormat="1" ht="17.45" customHeight="1">
      <c r="B213" s="90"/>
      <c r="C213" s="124"/>
      <c r="D213" s="90"/>
      <c r="E213" s="90"/>
      <c r="F213" s="129" t="s">
        <v>249</v>
      </c>
      <c r="G213" s="129"/>
      <c r="N213" s="100"/>
      <c r="O213" s="100"/>
      <c r="P213" s="100"/>
      <c r="Q213" s="90"/>
    </row>
    <row r="214" spans="2:17" ht="7.9" customHeight="1">
      <c r="C214" s="114"/>
    </row>
    <row r="215" spans="2:17" ht="17.45" customHeight="1">
      <c r="C215" s="114"/>
      <c r="F215" s="118" t="s">
        <v>245</v>
      </c>
      <c r="G215" s="119">
        <v>0</v>
      </c>
    </row>
    <row r="216" spans="2:17" ht="17.45" customHeight="1">
      <c r="C216" s="114"/>
      <c r="F216" s="125" t="s">
        <v>250</v>
      </c>
      <c r="G216" s="119">
        <v>6741</v>
      </c>
    </row>
    <row r="217" spans="2:17" ht="24">
      <c r="C217" s="114"/>
      <c r="F217" s="120" t="s">
        <v>247</v>
      </c>
      <c r="G217" s="121">
        <f>G215+G216</f>
        <v>6741</v>
      </c>
    </row>
    <row r="218" spans="2:17" ht="17.45" customHeight="1">
      <c r="C218" s="114"/>
      <c r="F218" s="118"/>
      <c r="G218" s="119"/>
    </row>
    <row r="219" spans="2:17" ht="17.45" customHeight="1">
      <c r="C219" s="114"/>
      <c r="F219" s="118" t="s">
        <v>246</v>
      </c>
      <c r="G219" s="119">
        <v>4678</v>
      </c>
    </row>
    <row r="220" spans="2:17" ht="17.45" customHeight="1">
      <c r="C220" s="114"/>
      <c r="F220" s="122" t="s">
        <v>248</v>
      </c>
      <c r="G220" s="123">
        <f>G217-G219</f>
        <v>2063</v>
      </c>
    </row>
    <row r="221" spans="2:17" ht="17.45" customHeight="1">
      <c r="C221" s="114"/>
    </row>
    <row r="222" spans="2:17" ht="17.45" customHeight="1">
      <c r="C222" s="114"/>
    </row>
    <row r="223" spans="2:17" ht="17.45" customHeight="1">
      <c r="C223" s="114"/>
    </row>
    <row r="224" spans="2:17" ht="17.45" customHeight="1">
      <c r="C224" s="114"/>
    </row>
    <row r="225" spans="3:3" ht="17.45" customHeight="1">
      <c r="C225" s="114"/>
    </row>
    <row r="226" spans="3:3" ht="17.45" customHeight="1">
      <c r="C226" s="114"/>
    </row>
    <row r="227" spans="3:3" ht="17.45" customHeight="1">
      <c r="C227" s="114"/>
    </row>
    <row r="228" spans="3:3" ht="17.45" customHeight="1">
      <c r="C228" s="114"/>
    </row>
    <row r="229" spans="3:3" ht="17.45" customHeight="1">
      <c r="C229" s="114"/>
    </row>
    <row r="230" spans="3:3" ht="17.45" customHeight="1">
      <c r="C230" s="114"/>
    </row>
    <row r="231" spans="3:3" ht="17.45" customHeight="1">
      <c r="C231" s="114"/>
    </row>
    <row r="232" spans="3:3" ht="17.45" customHeight="1">
      <c r="C232" s="114"/>
    </row>
    <row r="233" spans="3:3" ht="17.45" customHeight="1">
      <c r="C233" s="114"/>
    </row>
    <row r="234" spans="3:3" ht="17.45" customHeight="1">
      <c r="C234" s="114"/>
    </row>
    <row r="235" spans="3:3" ht="17.45" customHeight="1">
      <c r="C235" s="114"/>
    </row>
    <row r="236" spans="3:3" ht="17.45" customHeight="1">
      <c r="C236" s="114"/>
    </row>
    <row r="237" spans="3:3" ht="17.45" customHeight="1">
      <c r="C237" s="114"/>
    </row>
    <row r="238" spans="3:3" ht="17.45" customHeight="1">
      <c r="C238" s="114"/>
    </row>
    <row r="239" spans="3:3" ht="17.45" customHeight="1">
      <c r="C239" s="114"/>
    </row>
    <row r="240" spans="3:3" ht="17.45" customHeight="1">
      <c r="C240" s="114"/>
    </row>
    <row r="241" spans="3:3" ht="17.45" customHeight="1">
      <c r="C241" s="114"/>
    </row>
    <row r="242" spans="3:3" ht="17.45" customHeight="1">
      <c r="C242" s="114"/>
    </row>
    <row r="243" spans="3:3" ht="17.45" customHeight="1">
      <c r="C243" s="114"/>
    </row>
    <row r="244" spans="3:3" ht="17.45" customHeight="1">
      <c r="C244" s="114"/>
    </row>
    <row r="245" spans="3:3" ht="17.45" customHeight="1">
      <c r="C245" s="114"/>
    </row>
    <row r="246" spans="3:3" ht="17.45" customHeight="1">
      <c r="C246" s="114"/>
    </row>
    <row r="247" spans="3:3" ht="17.45" customHeight="1">
      <c r="C247" s="114"/>
    </row>
    <row r="248" spans="3:3" ht="17.45" customHeight="1">
      <c r="C248" s="114"/>
    </row>
    <row r="249" spans="3:3" ht="17.45" customHeight="1">
      <c r="C249" s="114"/>
    </row>
    <row r="250" spans="3:3" ht="17.45" customHeight="1">
      <c r="C250" s="114"/>
    </row>
    <row r="251" spans="3:3" ht="17.45" customHeight="1">
      <c r="C251" s="114"/>
    </row>
    <row r="252" spans="3:3" ht="17.45" customHeight="1">
      <c r="C252" s="114"/>
    </row>
    <row r="253" spans="3:3" ht="17.45" customHeight="1">
      <c r="C253" s="114"/>
    </row>
    <row r="254" spans="3:3" ht="17.45" customHeight="1">
      <c r="C254" s="114"/>
    </row>
    <row r="255" spans="3:3" ht="17.45" customHeight="1">
      <c r="C255" s="114"/>
    </row>
    <row r="256" spans="3:3" ht="17.45" customHeight="1">
      <c r="C256" s="114"/>
    </row>
    <row r="257" spans="3:3" ht="17.45" customHeight="1">
      <c r="C257" s="114"/>
    </row>
    <row r="258" spans="3:3" ht="17.45" customHeight="1">
      <c r="C258" s="114"/>
    </row>
    <row r="259" spans="3:3" ht="17.45" customHeight="1">
      <c r="C259" s="114"/>
    </row>
    <row r="260" spans="3:3" ht="17.45" customHeight="1">
      <c r="C260" s="114"/>
    </row>
    <row r="261" spans="3:3" ht="17.45" customHeight="1">
      <c r="C261" s="114"/>
    </row>
    <row r="262" spans="3:3" ht="17.45" customHeight="1">
      <c r="C262" s="114"/>
    </row>
    <row r="263" spans="3:3" ht="17.45" customHeight="1">
      <c r="C263" s="114"/>
    </row>
    <row r="264" spans="3:3" ht="17.45" customHeight="1">
      <c r="C264" s="114"/>
    </row>
    <row r="265" spans="3:3" ht="17.45" customHeight="1">
      <c r="C265" s="114"/>
    </row>
    <row r="266" spans="3:3" ht="17.45" customHeight="1">
      <c r="C266" s="114"/>
    </row>
    <row r="267" spans="3:3" ht="17.45" customHeight="1">
      <c r="C267" s="114"/>
    </row>
    <row r="268" spans="3:3" ht="17.45" customHeight="1">
      <c r="C268" s="114"/>
    </row>
    <row r="269" spans="3:3" ht="17.45" customHeight="1">
      <c r="C269" s="114"/>
    </row>
    <row r="270" spans="3:3" ht="17.45" customHeight="1">
      <c r="C270" s="114"/>
    </row>
    <row r="271" spans="3:3" ht="17.45" customHeight="1">
      <c r="C271" s="114"/>
    </row>
    <row r="272" spans="3:3" ht="17.45" customHeight="1">
      <c r="C272" s="114"/>
    </row>
    <row r="273" spans="3:3" ht="17.45" customHeight="1">
      <c r="C273" s="114"/>
    </row>
    <row r="274" spans="3:3" ht="17.45" customHeight="1">
      <c r="C274" s="114"/>
    </row>
    <row r="275" spans="3:3" ht="17.45" customHeight="1">
      <c r="C275" s="114"/>
    </row>
    <row r="276" spans="3:3" ht="17.45" customHeight="1">
      <c r="C276" s="114"/>
    </row>
    <row r="277" spans="3:3" ht="17.45" customHeight="1">
      <c r="C277" s="114"/>
    </row>
    <row r="278" spans="3:3" ht="17.45" customHeight="1">
      <c r="C278" s="114"/>
    </row>
    <row r="279" spans="3:3" ht="17.45" customHeight="1">
      <c r="C279" s="114"/>
    </row>
    <row r="280" spans="3:3" ht="17.45" customHeight="1">
      <c r="C280" s="114"/>
    </row>
    <row r="281" spans="3:3" ht="17.45" customHeight="1">
      <c r="C281" s="114"/>
    </row>
    <row r="282" spans="3:3" ht="17.45" customHeight="1">
      <c r="C282" s="114"/>
    </row>
    <row r="283" spans="3:3" ht="17.45" customHeight="1">
      <c r="C283" s="114"/>
    </row>
    <row r="284" spans="3:3" ht="17.45" customHeight="1">
      <c r="C284" s="114"/>
    </row>
    <row r="285" spans="3:3" ht="17.45" customHeight="1">
      <c r="C285" s="114"/>
    </row>
    <row r="286" spans="3:3" ht="17.45" customHeight="1">
      <c r="C286" s="114"/>
    </row>
    <row r="287" spans="3:3" ht="17.45" customHeight="1">
      <c r="C287" s="114"/>
    </row>
    <row r="288" spans="3:3" ht="17.45" customHeight="1">
      <c r="C288" s="114"/>
    </row>
    <row r="289" spans="3:3" ht="17.45" customHeight="1">
      <c r="C289" s="114"/>
    </row>
    <row r="290" spans="3:3" ht="17.45" customHeight="1">
      <c r="C290" s="114"/>
    </row>
    <row r="291" spans="3:3" ht="17.45" customHeight="1">
      <c r="C291" s="114"/>
    </row>
    <row r="292" spans="3:3" ht="17.45" customHeight="1">
      <c r="C292" s="114"/>
    </row>
    <row r="293" spans="3:3" ht="17.45" customHeight="1">
      <c r="C293" s="114"/>
    </row>
    <row r="294" spans="3:3" ht="17.45" customHeight="1">
      <c r="C294" s="114"/>
    </row>
    <row r="295" spans="3:3" ht="17.45" customHeight="1">
      <c r="C295" s="114"/>
    </row>
    <row r="296" spans="3:3" ht="17.45" customHeight="1">
      <c r="C296" s="114"/>
    </row>
    <row r="297" spans="3:3" ht="17.45" customHeight="1">
      <c r="C297" s="114"/>
    </row>
    <row r="298" spans="3:3" ht="17.45" customHeight="1">
      <c r="C298" s="114"/>
    </row>
    <row r="299" spans="3:3" ht="17.45" customHeight="1">
      <c r="C299" s="114"/>
    </row>
    <row r="300" spans="3:3" ht="17.45" customHeight="1">
      <c r="C300" s="114"/>
    </row>
    <row r="301" spans="3:3" ht="17.45" customHeight="1">
      <c r="C301" s="114"/>
    </row>
    <row r="302" spans="3:3" ht="17.45" customHeight="1">
      <c r="C302" s="114"/>
    </row>
    <row r="303" spans="3:3" ht="17.45" customHeight="1">
      <c r="C303" s="114"/>
    </row>
    <row r="304" spans="3:3" ht="17.45" customHeight="1">
      <c r="C304" s="114"/>
    </row>
    <row r="305" spans="3:3" ht="17.45" customHeight="1">
      <c r="C305" s="114"/>
    </row>
    <row r="306" spans="3:3" ht="17.45" customHeight="1">
      <c r="C306" s="114"/>
    </row>
    <row r="307" spans="3:3" ht="17.45" customHeight="1">
      <c r="C307" s="114"/>
    </row>
    <row r="308" spans="3:3" ht="17.45" customHeight="1">
      <c r="C308" s="114"/>
    </row>
    <row r="309" spans="3:3" ht="17.45" customHeight="1">
      <c r="C309" s="114"/>
    </row>
    <row r="310" spans="3:3" ht="17.45" customHeight="1">
      <c r="C310" s="114"/>
    </row>
    <row r="311" spans="3:3" ht="17.45" customHeight="1">
      <c r="C311" s="114"/>
    </row>
    <row r="312" spans="3:3" ht="17.45" customHeight="1">
      <c r="C312" s="114"/>
    </row>
    <row r="313" spans="3:3" ht="17.45" customHeight="1">
      <c r="C313" s="114"/>
    </row>
    <row r="314" spans="3:3" ht="17.45" customHeight="1">
      <c r="C314" s="114"/>
    </row>
    <row r="315" spans="3:3" ht="17.45" customHeight="1">
      <c r="C315" s="114"/>
    </row>
    <row r="316" spans="3:3" ht="17.45" customHeight="1">
      <c r="C316" s="114"/>
    </row>
    <row r="317" spans="3:3" ht="17.45" customHeight="1">
      <c r="C317" s="114"/>
    </row>
    <row r="318" spans="3:3" ht="17.45" customHeight="1">
      <c r="C318" s="114"/>
    </row>
    <row r="319" spans="3:3" ht="17.45" customHeight="1">
      <c r="C319" s="114"/>
    </row>
    <row r="320" spans="3:3" ht="17.45" customHeight="1">
      <c r="C320" s="114"/>
    </row>
    <row r="321" spans="3:3" ht="17.45" customHeight="1">
      <c r="C321" s="114"/>
    </row>
    <row r="322" spans="3:3" ht="17.45" customHeight="1">
      <c r="C322" s="114"/>
    </row>
    <row r="323" spans="3:3" ht="17.45" customHeight="1">
      <c r="C323" s="114"/>
    </row>
    <row r="324" spans="3:3" ht="17.45" customHeight="1">
      <c r="C324" s="114"/>
    </row>
    <row r="325" spans="3:3" ht="17.45" customHeight="1">
      <c r="C325" s="114"/>
    </row>
    <row r="326" spans="3:3" ht="17.45" customHeight="1">
      <c r="C326" s="114"/>
    </row>
    <row r="327" spans="3:3" ht="17.45" customHeight="1">
      <c r="C327" s="114"/>
    </row>
    <row r="328" spans="3:3" ht="17.45" customHeight="1">
      <c r="C328" s="114"/>
    </row>
    <row r="329" spans="3:3" ht="17.45" customHeight="1">
      <c r="C329" s="114"/>
    </row>
    <row r="330" spans="3:3" ht="17.45" customHeight="1">
      <c r="C330" s="114"/>
    </row>
    <row r="331" spans="3:3" ht="17.45" customHeight="1">
      <c r="C331" s="114"/>
    </row>
    <row r="332" spans="3:3" ht="17.45" customHeight="1">
      <c r="C332" s="114"/>
    </row>
    <row r="333" spans="3:3" ht="17.45" customHeight="1">
      <c r="C333" s="114"/>
    </row>
    <row r="334" spans="3:3" ht="17.45" customHeight="1">
      <c r="C334" s="114"/>
    </row>
    <row r="335" spans="3:3" ht="17.45" customHeight="1">
      <c r="C335" s="114"/>
    </row>
    <row r="336" spans="3:3" ht="17.45" customHeight="1">
      <c r="C336" s="114"/>
    </row>
    <row r="337" spans="3:3" ht="17.45" customHeight="1">
      <c r="C337" s="114"/>
    </row>
    <row r="338" spans="3:3" ht="17.45" customHeight="1">
      <c r="C338" s="114"/>
    </row>
    <row r="339" spans="3:3" ht="17.45" customHeight="1">
      <c r="C339" s="114"/>
    </row>
    <row r="340" spans="3:3" ht="17.45" customHeight="1">
      <c r="C340" s="114"/>
    </row>
    <row r="341" spans="3:3" ht="17.45" customHeight="1">
      <c r="C341" s="114"/>
    </row>
    <row r="342" spans="3:3" ht="17.45" customHeight="1">
      <c r="C342" s="114"/>
    </row>
    <row r="343" spans="3:3" ht="17.45" customHeight="1">
      <c r="C343" s="114"/>
    </row>
    <row r="344" spans="3:3" ht="17.45" customHeight="1">
      <c r="C344" s="114"/>
    </row>
    <row r="345" spans="3:3" ht="17.45" customHeight="1">
      <c r="C345" s="114"/>
    </row>
  </sheetData>
  <mergeCells count="6">
    <mergeCell ref="F213:G213"/>
    <mergeCell ref="B2:P2"/>
    <mergeCell ref="B6:N6"/>
    <mergeCell ref="B7:Q7"/>
    <mergeCell ref="I4:K4"/>
    <mergeCell ref="F203:G203"/>
  </mergeCells>
  <phoneticPr fontId="29" type="noConversion"/>
  <conditionalFormatting sqref="C340:C345 C250:C338 C201:C248">
    <cfRule type="duplicateValues" dxfId="0" priority="2"/>
  </conditionalFormatting>
  <dataValidations xWindow="1637" yWindow="656" count="2">
    <dataValidation type="list" operator="lessThanOrEqual" allowBlank="1" showInputMessage="1" showErrorMessage="1" errorTitle="ERROR" error="El texto no puede superar los 2.000 caracteres incluyendo espacios" prompt="Límite máximo de 2.000 caracteres incluyendo espacios" sqref="E9:E200" xr:uid="{1388EF0E-7348-4D22-A0C8-A47BC27260A8}">
      <formula1>"Técnico,Tecnológico,Universitario"</formula1>
    </dataValidation>
    <dataValidation type="list" allowBlank="1" showInputMessage="1" showErrorMessage="1" errorTitle="ERROR" error="Seleccione de la lista desplegable, según el Departamento seleccionado previamente" prompt="Seleccione de la lista desplegable, según el Departamento seleccionado previamente" sqref="M9:M200" xr:uid="{EDC7C05C-A6C0-4417-A8FD-79775B635DF1}">
      <formula1>INDIRECT(SUBSTITUTE(SUBSTITUTE(L9," ","_"),",","."))</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xWindow="1637" yWindow="656" count="2">
        <x14:dataValidation type="list" operator="lessThanOrEqual" allowBlank="1" showInputMessage="1" showErrorMessage="1" errorTitle="ERROR" error="El texto no puede superar los 2.000 caracteres incluyendo espacios" prompt="Límite máximo de 2.000 caracteres incluyendo espacios" xr:uid="{8B2A9BD6-F10C-45CF-A797-94D6D966F91F}">
          <x14:formula1>
            <xm:f>LISTAS!$H$3:$H$10</xm:f>
          </x14:formula1>
          <xm:sqref>F9:F200</xm:sqref>
        </x14:dataValidation>
        <x14:dataValidation type="list" allowBlank="1" showInputMessage="1" showErrorMessage="1" errorTitle="ERROR" error="Seleccione el Departamento de la lista desplegable" prompt="Seleccione el Departamento de la lista desplegable" xr:uid="{ACB3897B-6EE9-42BD-A3F9-E2F9869F250D}">
          <x14:formula1>
            <xm:f>LISTAS!$A$3:$A$35</xm:f>
          </x14:formula1>
          <xm:sqref>L9:L200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EFEE5-510E-4FA3-8AFA-29E0904E5D00}">
  <sheetPr>
    <tabColor theme="8" tint="0.79998168889431442"/>
  </sheetPr>
  <dimension ref="B1:S26"/>
  <sheetViews>
    <sheetView topLeftCell="A19" zoomScale="80" zoomScaleNormal="80" workbookViewId="0">
      <selection activeCell="F24" sqref="F24"/>
    </sheetView>
  </sheetViews>
  <sheetFormatPr baseColWidth="10" defaultColWidth="11.42578125" defaultRowHeight="12"/>
  <cols>
    <col min="1" max="1" width="1.28515625" style="14" customWidth="1"/>
    <col min="2" max="2" width="14.7109375" style="14" bestFit="1" customWidth="1"/>
    <col min="3" max="3" width="33.85546875" style="14" bestFit="1" customWidth="1"/>
    <col min="4" max="4" width="53.140625" style="14" customWidth="1"/>
    <col min="5" max="6" width="23.85546875" style="14" customWidth="1"/>
    <col min="7" max="7" width="15.85546875" style="30" customWidth="1"/>
    <col min="8" max="8" width="17.85546875" style="14" customWidth="1"/>
    <col min="9" max="9" width="16" style="14" customWidth="1"/>
    <col min="10" max="11" width="13.7109375" style="14" customWidth="1"/>
    <col min="12" max="14" width="16.85546875" style="14" customWidth="1"/>
    <col min="15" max="18" width="15.5703125" style="14" customWidth="1"/>
    <col min="19" max="19" width="25.5703125" style="14" customWidth="1"/>
    <col min="20" max="16384" width="11.42578125" style="14"/>
  </cols>
  <sheetData>
    <row r="1" spans="2:19" s="101" customFormat="1" ht="5.0999999999999996" customHeight="1" thickBot="1"/>
    <row r="2" spans="2:19" s="101" customFormat="1" ht="39.950000000000003" customHeight="1" thickBot="1">
      <c r="B2" s="141" t="s">
        <v>251</v>
      </c>
      <c r="C2" s="142"/>
      <c r="D2" s="142"/>
      <c r="E2" s="142"/>
      <c r="F2" s="142"/>
      <c r="G2" s="142"/>
      <c r="H2" s="142"/>
      <c r="I2" s="142"/>
      <c r="J2" s="142"/>
      <c r="K2" s="142"/>
      <c r="L2" s="142"/>
      <c r="M2" s="142"/>
      <c r="N2" s="142"/>
      <c r="O2" s="142"/>
      <c r="P2" s="142"/>
      <c r="Q2" s="142"/>
      <c r="R2" s="142"/>
      <c r="S2" s="102"/>
    </row>
    <row r="3" spans="2:19" s="101" customFormat="1" ht="15" customHeight="1"/>
    <row r="4" spans="2:19" s="101" customFormat="1" ht="24.95" customHeight="1">
      <c r="C4" s="18" t="s">
        <v>75</v>
      </c>
      <c r="D4" s="103">
        <v>1201</v>
      </c>
      <c r="E4" s="74"/>
      <c r="F4" s="19" t="s">
        <v>76</v>
      </c>
      <c r="G4" s="140" t="s">
        <v>77</v>
      </c>
      <c r="H4" s="140"/>
      <c r="I4" s="140"/>
      <c r="J4" s="140"/>
      <c r="K4" s="140"/>
      <c r="L4" s="104"/>
      <c r="M4" s="104"/>
      <c r="N4" s="104"/>
    </row>
    <row r="5" spans="2:19" s="101" customFormat="1" ht="30" customHeight="1">
      <c r="B5" s="104"/>
      <c r="C5" s="104"/>
      <c r="D5" s="104"/>
      <c r="E5" s="104"/>
      <c r="J5" s="104"/>
      <c r="K5" s="104"/>
      <c r="L5" s="104"/>
      <c r="M5" s="104"/>
      <c r="N5" s="104"/>
      <c r="O5" s="104"/>
    </row>
    <row r="6" spans="2:19" s="101" customFormat="1" ht="36.950000000000003" customHeight="1" thickBot="1">
      <c r="B6" s="143"/>
      <c r="C6" s="143"/>
      <c r="D6" s="143"/>
      <c r="E6" s="143"/>
      <c r="F6" s="143"/>
      <c r="G6" s="143"/>
      <c r="H6" s="143"/>
      <c r="I6" s="143"/>
      <c r="J6" s="143"/>
      <c r="K6" s="143"/>
      <c r="L6" s="143"/>
      <c r="M6" s="143"/>
      <c r="N6" s="143"/>
      <c r="O6" s="143"/>
      <c r="P6" s="143"/>
      <c r="Q6" s="143"/>
      <c r="R6" s="143"/>
      <c r="S6" s="144"/>
    </row>
    <row r="7" spans="2:19" s="8" customFormat="1" ht="42" customHeight="1">
      <c r="B7" s="137" t="s">
        <v>252</v>
      </c>
      <c r="C7" s="138"/>
      <c r="D7" s="138"/>
      <c r="E7" s="138"/>
      <c r="F7" s="138"/>
      <c r="G7" s="138"/>
      <c r="H7" s="138"/>
      <c r="I7" s="138"/>
      <c r="J7" s="138"/>
      <c r="K7" s="139"/>
      <c r="L7" s="137" t="s">
        <v>253</v>
      </c>
      <c r="M7" s="138"/>
      <c r="N7" s="138"/>
      <c r="O7" s="138"/>
      <c r="P7" s="138"/>
      <c r="Q7" s="139"/>
      <c r="R7" s="48"/>
      <c r="S7" s="31"/>
    </row>
    <row r="8" spans="2:19" s="8" customFormat="1" ht="82.5" customHeight="1">
      <c r="B8" s="27" t="s">
        <v>254</v>
      </c>
      <c r="C8" s="18" t="s">
        <v>42</v>
      </c>
      <c r="D8" s="18" t="s">
        <v>44</v>
      </c>
      <c r="E8" s="18" t="s">
        <v>255</v>
      </c>
      <c r="F8" s="18" t="s">
        <v>48</v>
      </c>
      <c r="G8" s="18" t="s">
        <v>50</v>
      </c>
      <c r="H8" s="18" t="s">
        <v>256</v>
      </c>
      <c r="I8" s="18" t="s">
        <v>257</v>
      </c>
      <c r="J8" s="18" t="s">
        <v>258</v>
      </c>
      <c r="K8" s="35" t="s">
        <v>259</v>
      </c>
      <c r="L8" s="27" t="s">
        <v>260</v>
      </c>
      <c r="M8" s="27" t="s">
        <v>261</v>
      </c>
      <c r="N8" s="18" t="s">
        <v>262</v>
      </c>
      <c r="O8" s="18" t="s">
        <v>66</v>
      </c>
      <c r="P8" s="18" t="s">
        <v>263</v>
      </c>
      <c r="Q8" s="35" t="s">
        <v>36</v>
      </c>
      <c r="R8" s="35" t="s">
        <v>71</v>
      </c>
      <c r="S8" s="18" t="s">
        <v>73</v>
      </c>
    </row>
    <row r="9" spans="2:19" s="13" customFormat="1" ht="118.5" customHeight="1">
      <c r="B9" s="28">
        <v>1</v>
      </c>
      <c r="C9" s="9" t="s">
        <v>264</v>
      </c>
      <c r="D9" s="9" t="s">
        <v>265</v>
      </c>
      <c r="E9" s="9" t="s">
        <v>266</v>
      </c>
      <c r="F9" s="9" t="s">
        <v>267</v>
      </c>
      <c r="G9" s="10" t="s">
        <v>1</v>
      </c>
      <c r="H9" s="9" t="s">
        <v>95</v>
      </c>
      <c r="I9" s="9" t="s">
        <v>198</v>
      </c>
      <c r="J9" s="29">
        <v>45444</v>
      </c>
      <c r="K9" s="41">
        <v>45809</v>
      </c>
      <c r="L9" s="36">
        <f>'información desagregada'!B36</f>
        <v>312988986.31549388</v>
      </c>
      <c r="M9" s="36">
        <v>207663523.3162601</v>
      </c>
      <c r="N9" s="11">
        <f>'información desagregada'!C36</f>
        <v>15111360</v>
      </c>
      <c r="O9" s="11">
        <f>'información desagregada'!D36</f>
        <v>344351427.32774234</v>
      </c>
      <c r="P9" s="11">
        <v>0</v>
      </c>
      <c r="Q9" s="37">
        <f t="shared" ref="Q9:Q11" si="0">SUM(L9:P9)</f>
        <v>880115296.95949626</v>
      </c>
      <c r="R9" s="86" t="s">
        <v>268</v>
      </c>
      <c r="S9" s="105" t="s">
        <v>97</v>
      </c>
    </row>
    <row r="10" spans="2:19" s="13" customFormat="1" ht="118.5" customHeight="1">
      <c r="B10" s="28">
        <v>2</v>
      </c>
      <c r="C10" s="9" t="s">
        <v>264</v>
      </c>
      <c r="D10" s="9" t="s">
        <v>269</v>
      </c>
      <c r="E10" s="9" t="s">
        <v>266</v>
      </c>
      <c r="F10" s="9" t="s">
        <v>267</v>
      </c>
      <c r="G10" s="10" t="s">
        <v>1</v>
      </c>
      <c r="H10" s="9" t="s">
        <v>95</v>
      </c>
      <c r="I10" s="9" t="s">
        <v>109</v>
      </c>
      <c r="J10" s="29">
        <v>45444</v>
      </c>
      <c r="K10" s="41">
        <v>45809</v>
      </c>
      <c r="L10" s="36">
        <f>'información desagregada'!B37</f>
        <v>312988986.31549388</v>
      </c>
      <c r="M10" s="36">
        <v>207663523.3162601</v>
      </c>
      <c r="N10" s="11">
        <f>'información desagregada'!C37</f>
        <v>27284400</v>
      </c>
      <c r="O10" s="11">
        <f>'información desagregada'!D37</f>
        <v>344351427.32774234</v>
      </c>
      <c r="P10" s="11">
        <v>0</v>
      </c>
      <c r="Q10" s="37">
        <f t="shared" si="0"/>
        <v>892288336.95949626</v>
      </c>
      <c r="R10" s="86" t="s">
        <v>268</v>
      </c>
      <c r="S10" s="105" t="s">
        <v>97</v>
      </c>
    </row>
    <row r="11" spans="2:19" s="13" customFormat="1" ht="118.5" customHeight="1">
      <c r="B11" s="28">
        <v>3</v>
      </c>
      <c r="C11" s="9" t="s">
        <v>264</v>
      </c>
      <c r="D11" s="9" t="s">
        <v>270</v>
      </c>
      <c r="E11" s="9" t="s">
        <v>266</v>
      </c>
      <c r="F11" s="9" t="s">
        <v>267</v>
      </c>
      <c r="G11" s="10" t="s">
        <v>1</v>
      </c>
      <c r="H11" s="9" t="s">
        <v>95</v>
      </c>
      <c r="I11" s="9" t="s">
        <v>114</v>
      </c>
      <c r="J11" s="29">
        <v>45444</v>
      </c>
      <c r="K11" s="41">
        <v>45809</v>
      </c>
      <c r="L11" s="36">
        <f>'información desagregada'!B38</f>
        <v>515228023.62704372</v>
      </c>
      <c r="M11" s="36">
        <v>341846107.61292046</v>
      </c>
      <c r="N11" s="11">
        <f>'información desagregada'!C38</f>
        <v>44914320</v>
      </c>
      <c r="O11" s="11">
        <f>'información desagregada'!D38</f>
        <v>566855426.52412963</v>
      </c>
      <c r="P11" s="11">
        <v>0</v>
      </c>
      <c r="Q11" s="37">
        <f t="shared" si="0"/>
        <v>1468843877.7640939</v>
      </c>
      <c r="R11" s="86" t="s">
        <v>268</v>
      </c>
      <c r="S11" s="105" t="s">
        <v>97</v>
      </c>
    </row>
    <row r="12" spans="2:19" s="74" customFormat="1" ht="118.5" customHeight="1">
      <c r="B12" s="28">
        <v>4</v>
      </c>
      <c r="C12" s="9" t="s">
        <v>264</v>
      </c>
      <c r="D12" s="9" t="s">
        <v>271</v>
      </c>
      <c r="E12" s="9" t="s">
        <v>266</v>
      </c>
      <c r="F12" s="9" t="s">
        <v>267</v>
      </c>
      <c r="G12" s="10" t="s">
        <v>1</v>
      </c>
      <c r="H12" s="9" t="s">
        <v>95</v>
      </c>
      <c r="I12" s="109" t="s">
        <v>115</v>
      </c>
      <c r="J12" s="29">
        <v>45444</v>
      </c>
      <c r="K12" s="41">
        <v>45809</v>
      </c>
      <c r="L12" s="36">
        <f>'información desagregada'!B39</f>
        <v>2316118498.7346544</v>
      </c>
      <c r="M12" s="36">
        <v>1536710072.5403244</v>
      </c>
      <c r="N12" s="11">
        <f>'información desagregada'!C39</f>
        <v>189731520</v>
      </c>
      <c r="O12" s="11">
        <f>'información desagregada'!D39</f>
        <v>2548200562.2252932</v>
      </c>
      <c r="P12" s="11">
        <v>0</v>
      </c>
      <c r="Q12" s="50">
        <f t="shared" ref="Q12:Q23" si="1">SUM(L12:P12)</f>
        <v>6590760653.5002718</v>
      </c>
      <c r="R12" s="86" t="s">
        <v>268</v>
      </c>
      <c r="S12" s="105" t="s">
        <v>97</v>
      </c>
    </row>
    <row r="13" spans="2:19" s="74" customFormat="1" ht="118.5" customHeight="1">
      <c r="B13" s="28">
        <v>5</v>
      </c>
      <c r="C13" s="9" t="s">
        <v>264</v>
      </c>
      <c r="D13" s="9" t="s">
        <v>272</v>
      </c>
      <c r="E13" s="9" t="s">
        <v>266</v>
      </c>
      <c r="F13" s="9" t="s">
        <v>267</v>
      </c>
      <c r="G13" s="10" t="s">
        <v>1</v>
      </c>
      <c r="H13" s="9" t="s">
        <v>95</v>
      </c>
      <c r="I13" s="109" t="s">
        <v>116</v>
      </c>
      <c r="J13" s="29">
        <v>45444</v>
      </c>
      <c r="K13" s="41">
        <v>45809</v>
      </c>
      <c r="L13" s="36">
        <f>'información desagregada'!B40</f>
        <v>399662859.44901526</v>
      </c>
      <c r="M13" s="36">
        <v>265170345.157686</v>
      </c>
      <c r="N13" s="11">
        <f>'información desagregada'!C40</f>
        <v>34840080</v>
      </c>
      <c r="O13" s="11">
        <f>'información desagregada'!D40</f>
        <v>439710284.126194</v>
      </c>
      <c r="P13" s="11">
        <v>0</v>
      </c>
      <c r="Q13" s="50">
        <f t="shared" si="1"/>
        <v>1139383568.7328954</v>
      </c>
      <c r="R13" s="86" t="s">
        <v>268</v>
      </c>
      <c r="S13" s="105" t="s">
        <v>97</v>
      </c>
    </row>
    <row r="14" spans="2:19" s="74" customFormat="1" ht="118.5" customHeight="1">
      <c r="B14" s="28">
        <v>6</v>
      </c>
      <c r="C14" s="9" t="s">
        <v>264</v>
      </c>
      <c r="D14" s="9" t="s">
        <v>273</v>
      </c>
      <c r="E14" s="9" t="s">
        <v>266</v>
      </c>
      <c r="F14" s="9" t="s">
        <v>267</v>
      </c>
      <c r="G14" s="10" t="s">
        <v>1</v>
      </c>
      <c r="H14" s="9" t="s">
        <v>95</v>
      </c>
      <c r="I14" s="109" t="s">
        <v>96</v>
      </c>
      <c r="J14" s="29">
        <v>45444</v>
      </c>
      <c r="K14" s="41">
        <v>45809</v>
      </c>
      <c r="L14" s="36">
        <f>'información desagregada'!B41</f>
        <v>2616351825.5250587</v>
      </c>
      <c r="M14" s="36">
        <v>1735910406.0479419</v>
      </c>
      <c r="N14" s="11">
        <f>'información desagregada'!C41</f>
        <v>193509360</v>
      </c>
      <c r="O14" s="11">
        <f>'información desagregada'!D41</f>
        <v>2878518174.4476576</v>
      </c>
      <c r="P14" s="11">
        <v>0</v>
      </c>
      <c r="Q14" s="50">
        <f t="shared" si="1"/>
        <v>7424289766.0206585</v>
      </c>
      <c r="R14" s="86" t="s">
        <v>268</v>
      </c>
      <c r="S14" s="105" t="s">
        <v>97</v>
      </c>
    </row>
    <row r="15" spans="2:19" s="74" customFormat="1" ht="118.5" customHeight="1">
      <c r="B15" s="28">
        <v>7</v>
      </c>
      <c r="C15" s="9" t="s">
        <v>264</v>
      </c>
      <c r="D15" s="9" t="s">
        <v>274</v>
      </c>
      <c r="E15" s="9" t="s">
        <v>266</v>
      </c>
      <c r="F15" s="9" t="s">
        <v>267</v>
      </c>
      <c r="G15" s="10" t="s">
        <v>1</v>
      </c>
      <c r="H15" s="9" t="s">
        <v>95</v>
      </c>
      <c r="I15" s="109" t="s">
        <v>111</v>
      </c>
      <c r="J15" s="29">
        <v>45444</v>
      </c>
      <c r="K15" s="41">
        <v>45809</v>
      </c>
      <c r="L15" s="36">
        <f>'información desagregada'!B42</f>
        <v>182978176.61521176</v>
      </c>
      <c r="M15" s="36">
        <v>121403290.55412126</v>
      </c>
      <c r="N15" s="11">
        <f>'información desagregada'!C42</f>
        <v>15950880</v>
      </c>
      <c r="O15" s="11">
        <f>'información desagregada'!D42</f>
        <v>201313142.1300647</v>
      </c>
      <c r="P15" s="11">
        <v>0</v>
      </c>
      <c r="Q15" s="50">
        <f t="shared" si="1"/>
        <v>521645489.29939771</v>
      </c>
      <c r="R15" s="86" t="s">
        <v>268</v>
      </c>
      <c r="S15" s="105" t="s">
        <v>97</v>
      </c>
    </row>
    <row r="16" spans="2:19" s="74" customFormat="1" ht="118.5" customHeight="1">
      <c r="B16" s="28">
        <v>8</v>
      </c>
      <c r="C16" s="9" t="s">
        <v>264</v>
      </c>
      <c r="D16" s="9" t="s">
        <v>275</v>
      </c>
      <c r="E16" s="9" t="s">
        <v>266</v>
      </c>
      <c r="F16" s="9" t="s">
        <v>267</v>
      </c>
      <c r="G16" s="10" t="s">
        <v>1</v>
      </c>
      <c r="H16" s="9" t="s">
        <v>95</v>
      </c>
      <c r="I16" s="109" t="s">
        <v>112</v>
      </c>
      <c r="J16" s="29">
        <v>45444</v>
      </c>
      <c r="K16" s="41">
        <v>45809</v>
      </c>
      <c r="L16" s="36">
        <f>'información desagregada'!B43</f>
        <v>173347746.26704276</v>
      </c>
      <c r="M16" s="36">
        <v>115013643.68285175</v>
      </c>
      <c r="N16" s="11">
        <f>'información desagregada'!C43</f>
        <v>15111360</v>
      </c>
      <c r="O16" s="11">
        <f>'información desagregada'!D43</f>
        <v>190717713.59690344</v>
      </c>
      <c r="P16" s="11">
        <v>0</v>
      </c>
      <c r="Q16" s="50">
        <f t="shared" si="1"/>
        <v>494190463.54679793</v>
      </c>
      <c r="R16" s="86" t="s">
        <v>268</v>
      </c>
      <c r="S16" s="105" t="s">
        <v>97</v>
      </c>
    </row>
    <row r="17" spans="2:19" s="74" customFormat="1" ht="118.5" customHeight="1">
      <c r="B17" s="28">
        <v>9</v>
      </c>
      <c r="C17" s="9" t="s">
        <v>264</v>
      </c>
      <c r="D17" s="9" t="s">
        <v>276</v>
      </c>
      <c r="E17" s="9" t="s">
        <v>266</v>
      </c>
      <c r="F17" s="9" t="s">
        <v>267</v>
      </c>
      <c r="G17" s="10" t="s">
        <v>1</v>
      </c>
      <c r="H17" s="9" t="s">
        <v>95</v>
      </c>
      <c r="I17" s="109" t="s">
        <v>117</v>
      </c>
      <c r="J17" s="29">
        <v>45444</v>
      </c>
      <c r="K17" s="41">
        <v>45809</v>
      </c>
      <c r="L17" s="36">
        <f>'información desagregada'!B44</f>
        <v>375586783.5785926</v>
      </c>
      <c r="M17" s="36">
        <v>249196227.9795121</v>
      </c>
      <c r="N17" s="11">
        <f>'información desagregada'!C44</f>
        <v>32741280</v>
      </c>
      <c r="O17" s="11">
        <f>'información desagregada'!D44</f>
        <v>413221712.79329073</v>
      </c>
      <c r="P17" s="11">
        <v>0</v>
      </c>
      <c r="Q17" s="50">
        <f t="shared" si="1"/>
        <v>1070746004.3513955</v>
      </c>
      <c r="R17" s="86" t="s">
        <v>268</v>
      </c>
      <c r="S17" s="105" t="s">
        <v>97</v>
      </c>
    </row>
    <row r="18" spans="2:19" s="74" customFormat="1" ht="118.5" customHeight="1">
      <c r="B18" s="28">
        <v>10</v>
      </c>
      <c r="C18" s="9" t="s">
        <v>264</v>
      </c>
      <c r="D18" s="9" t="s">
        <v>277</v>
      </c>
      <c r="E18" s="9" t="s">
        <v>266</v>
      </c>
      <c r="F18" s="9" t="s">
        <v>267</v>
      </c>
      <c r="G18" s="10" t="s">
        <v>1</v>
      </c>
      <c r="H18" s="9" t="s">
        <v>95</v>
      </c>
      <c r="I18" s="109" t="s">
        <v>118</v>
      </c>
      <c r="J18" s="29">
        <v>45444</v>
      </c>
      <c r="K18" s="41">
        <v>45809</v>
      </c>
      <c r="L18" s="36">
        <f>'información desagregada'!B45</f>
        <v>601901896.76056504</v>
      </c>
      <c r="M18" s="36">
        <v>399352929.45434624</v>
      </c>
      <c r="N18" s="11">
        <f>'información desagregada'!C45</f>
        <v>52470000</v>
      </c>
      <c r="O18" s="11">
        <f>'información desagregada'!D45</f>
        <v>662214283.32258129</v>
      </c>
      <c r="P18" s="11">
        <v>0</v>
      </c>
      <c r="Q18" s="50">
        <f t="shared" si="1"/>
        <v>1715939109.5374925</v>
      </c>
      <c r="R18" s="86" t="s">
        <v>268</v>
      </c>
      <c r="S18" s="105" t="s">
        <v>97</v>
      </c>
    </row>
    <row r="19" spans="2:19" s="74" customFormat="1" ht="118.5" customHeight="1">
      <c r="B19" s="28">
        <v>11</v>
      </c>
      <c r="C19" s="9" t="s">
        <v>264</v>
      </c>
      <c r="D19" s="9" t="s">
        <v>278</v>
      </c>
      <c r="E19" s="9" t="s">
        <v>266</v>
      </c>
      <c r="F19" s="9" t="s">
        <v>267</v>
      </c>
      <c r="G19" s="10" t="s">
        <v>1</v>
      </c>
      <c r="H19" s="9" t="s">
        <v>95</v>
      </c>
      <c r="I19" s="109" t="s">
        <v>163</v>
      </c>
      <c r="J19" s="29">
        <v>45444</v>
      </c>
      <c r="K19" s="41">
        <v>45809</v>
      </c>
      <c r="L19" s="36">
        <f>'información desagregada'!B46</f>
        <v>158902100.74478921</v>
      </c>
      <c r="M19" s="36">
        <v>105429173.37594745</v>
      </c>
      <c r="N19" s="11">
        <f>'información desagregada'!C46</f>
        <v>3777840</v>
      </c>
      <c r="O19" s="11">
        <f>'información desagregada'!D46</f>
        <v>174824570.79716149</v>
      </c>
      <c r="P19" s="11">
        <v>0</v>
      </c>
      <c r="Q19" s="50">
        <f t="shared" si="1"/>
        <v>442933684.91789818</v>
      </c>
      <c r="R19" s="86" t="s">
        <v>268</v>
      </c>
      <c r="S19" s="105" t="s">
        <v>97</v>
      </c>
    </row>
    <row r="20" spans="2:19" s="74" customFormat="1" ht="118.5" customHeight="1">
      <c r="B20" s="28">
        <v>12</v>
      </c>
      <c r="C20" s="9" t="s">
        <v>264</v>
      </c>
      <c r="D20" s="9" t="s">
        <v>279</v>
      </c>
      <c r="E20" s="9" t="s">
        <v>266</v>
      </c>
      <c r="F20" s="9" t="s">
        <v>267</v>
      </c>
      <c r="G20" s="10" t="s">
        <v>1</v>
      </c>
      <c r="H20" s="9" t="s">
        <v>95</v>
      </c>
      <c r="I20" s="109" t="s">
        <v>119</v>
      </c>
      <c r="J20" s="29">
        <v>45444</v>
      </c>
      <c r="K20" s="41">
        <v>45809</v>
      </c>
      <c r="L20" s="36">
        <f>'información desagregada'!B47</f>
        <v>351510707.70817</v>
      </c>
      <c r="M20" s="36">
        <v>233222110.80133823</v>
      </c>
      <c r="N20" s="11">
        <f>'información desagregada'!C47</f>
        <v>30642480</v>
      </c>
      <c r="O20" s="11">
        <f>'información desagregada'!D47</f>
        <v>386733141.46038747</v>
      </c>
      <c r="P20" s="11">
        <v>0</v>
      </c>
      <c r="Q20" s="50">
        <f t="shared" si="1"/>
        <v>1002108439.9698957</v>
      </c>
      <c r="R20" s="86" t="s">
        <v>268</v>
      </c>
      <c r="S20" s="105" t="s">
        <v>97</v>
      </c>
    </row>
    <row r="21" spans="2:19" s="74" customFormat="1" ht="118.5" customHeight="1">
      <c r="B21" s="28">
        <v>13</v>
      </c>
      <c r="C21" s="9" t="s">
        <v>264</v>
      </c>
      <c r="D21" s="9" t="s">
        <v>280</v>
      </c>
      <c r="E21" s="9" t="s">
        <v>266</v>
      </c>
      <c r="F21" s="9" t="s">
        <v>267</v>
      </c>
      <c r="G21" s="10" t="s">
        <v>1</v>
      </c>
      <c r="H21" s="9" t="s">
        <v>95</v>
      </c>
      <c r="I21" s="109" t="s">
        <v>281</v>
      </c>
      <c r="J21" s="29">
        <v>45444</v>
      </c>
      <c r="K21" s="41">
        <v>45809</v>
      </c>
      <c r="L21" s="36">
        <f>'información desagregada'!B48</f>
        <v>272986117.68068945</v>
      </c>
      <c r="M21" s="36">
        <v>181122216.73147383</v>
      </c>
      <c r="N21" s="11">
        <f>'información desagregada'!C48</f>
        <v>26444880</v>
      </c>
      <c r="O21" s="11">
        <f>'información desagregada'!D48</f>
        <v>300340150.52928722</v>
      </c>
      <c r="P21" s="11">
        <v>0</v>
      </c>
      <c r="Q21" s="50">
        <f t="shared" si="1"/>
        <v>780893364.94145048</v>
      </c>
      <c r="R21" s="86" t="s">
        <v>268</v>
      </c>
      <c r="S21" s="105" t="s">
        <v>97</v>
      </c>
    </row>
    <row r="22" spans="2:19" s="74" customFormat="1" ht="118.5" customHeight="1">
      <c r="B22" s="28">
        <v>14</v>
      </c>
      <c r="C22" s="9" t="s">
        <v>264</v>
      </c>
      <c r="D22" s="9" t="s">
        <v>282</v>
      </c>
      <c r="E22" s="9" t="s">
        <v>266</v>
      </c>
      <c r="F22" s="9" t="s">
        <v>267</v>
      </c>
      <c r="G22" s="10" t="s">
        <v>1</v>
      </c>
      <c r="H22" s="9" t="s">
        <v>95</v>
      </c>
      <c r="I22" s="109" t="s">
        <v>283</v>
      </c>
      <c r="J22" s="29">
        <v>45444</v>
      </c>
      <c r="K22" s="41">
        <v>45809</v>
      </c>
      <c r="L22" s="36">
        <f>'información desagregada'!B49</f>
        <v>741543136.80901611</v>
      </c>
      <c r="M22" s="36">
        <v>492002809.08775461</v>
      </c>
      <c r="N22" s="11">
        <f>'información desagregada'!C49</f>
        <v>47852640</v>
      </c>
      <c r="O22" s="11">
        <f>'información desagregada'!D49</f>
        <v>815847997.05342019</v>
      </c>
      <c r="P22" s="11">
        <v>0</v>
      </c>
      <c r="Q22" s="50">
        <f t="shared" si="1"/>
        <v>2097246582.950191</v>
      </c>
      <c r="R22" s="86" t="s">
        <v>268</v>
      </c>
      <c r="S22" s="105" t="s">
        <v>97</v>
      </c>
    </row>
    <row r="23" spans="2:19" s="74" customFormat="1" ht="118.5" customHeight="1">
      <c r="B23" s="28">
        <v>15</v>
      </c>
      <c r="C23" s="9" t="s">
        <v>264</v>
      </c>
      <c r="D23" s="9" t="s">
        <v>284</v>
      </c>
      <c r="E23" s="9" t="s">
        <v>266</v>
      </c>
      <c r="F23" s="9" t="s">
        <v>267</v>
      </c>
      <c r="G23" s="10" t="s">
        <v>1</v>
      </c>
      <c r="H23" s="9" t="s">
        <v>95</v>
      </c>
      <c r="I23" s="109" t="s">
        <v>238</v>
      </c>
      <c r="J23" s="29">
        <v>45444</v>
      </c>
      <c r="K23" s="41">
        <v>45809</v>
      </c>
      <c r="L23" s="36">
        <f>'información desagregada'!B50</f>
        <v>233988100.86916241</v>
      </c>
      <c r="M23" s="36">
        <v>155247614.34126329</v>
      </c>
      <c r="N23" s="11">
        <f>'información desagregada'!C50</f>
        <v>22667040</v>
      </c>
      <c r="O23" s="11">
        <f>'información desagregada'!D50</f>
        <v>257434414.73938906</v>
      </c>
      <c r="P23" s="11">
        <v>0</v>
      </c>
      <c r="Q23" s="50">
        <f t="shared" si="1"/>
        <v>669337169.9498148</v>
      </c>
      <c r="R23" s="86" t="s">
        <v>268</v>
      </c>
      <c r="S23" s="105" t="s">
        <v>97</v>
      </c>
    </row>
    <row r="24" spans="2:19" s="74" customFormat="1" ht="118.5" customHeight="1">
      <c r="B24" s="28">
        <v>16</v>
      </c>
      <c r="C24" s="9" t="s">
        <v>264</v>
      </c>
      <c r="D24" s="9" t="s">
        <v>285</v>
      </c>
      <c r="E24" s="9" t="s">
        <v>266</v>
      </c>
      <c r="F24" s="9" t="s">
        <v>267</v>
      </c>
      <c r="G24" s="10" t="s">
        <v>1</v>
      </c>
      <c r="H24" s="67" t="s">
        <v>95</v>
      </c>
      <c r="I24" s="111" t="s">
        <v>148</v>
      </c>
      <c r="J24" s="112"/>
      <c r="K24" s="41"/>
      <c r="L24" s="110">
        <f>'información desagregada'!B51</f>
        <v>0</v>
      </c>
      <c r="M24" s="36">
        <v>0</v>
      </c>
      <c r="N24" s="11">
        <f>'información desagregada'!C51</f>
        <v>-31062240</v>
      </c>
      <c r="O24" s="11">
        <f>'información desagregada'!D51</f>
        <v>0</v>
      </c>
      <c r="P24" s="11">
        <v>0</v>
      </c>
      <c r="Q24" s="68">
        <f>SUM(L24:P24)</f>
        <v>-31062240</v>
      </c>
      <c r="R24" s="86" t="s">
        <v>268</v>
      </c>
      <c r="S24" s="105" t="s">
        <v>97</v>
      </c>
    </row>
    <row r="25" spans="2:19" ht="27.75" customHeight="1" thickBot="1">
      <c r="B25" s="43" t="s">
        <v>286</v>
      </c>
      <c r="C25" s="42"/>
      <c r="D25" s="42"/>
      <c r="E25" s="42"/>
      <c r="F25" s="42"/>
      <c r="G25" s="43"/>
      <c r="H25" s="42"/>
      <c r="I25" s="42"/>
      <c r="J25" s="44"/>
      <c r="K25" s="45"/>
      <c r="L25" s="38">
        <f>SUBTOTAL(109,BD_Proyectos2024[Recursos Aumento Base Presupuestal 2024
(Recursos asignados para la Vigencia 2024)])</f>
        <v>9566083946.9999962</v>
      </c>
      <c r="M25" s="38">
        <f>SUBTOTAL(109,BD_Proyectos2024[Recursos Indexación Aumento Base Presupuestal 2023-2
(Indexación Recursos asignados para la Vigencia 2023-2)])</f>
        <v>6346953994.0000019</v>
      </c>
      <c r="N25" s="38">
        <f>SUBTOTAL(109,BD_Proyectos2024[Derechos de Matrícula 2024-1 y/o 2024-2
(Política de Gratuidad)])</f>
        <v>721987200</v>
      </c>
      <c r="O25" s="39">
        <f>SUBTOTAL(109,BD_Proyectos2024[Recursos propios de la Institución])</f>
        <v>10524634428.401247</v>
      </c>
      <c r="P25" s="39">
        <f>SUBTOTAL(109,BD_Proyectos2024[Otras fuentes
(Identificar cuáles son y describirlo en el campo de "observaciones y aspectos relevantes")])</f>
        <v>0</v>
      </c>
      <c r="Q25" s="40">
        <f>SUBTOTAL(109,BD_Proyectos2024[Suma de las fuentes de financiación que componen el proyecto])</f>
        <v>27159659569.401241</v>
      </c>
      <c r="R25" s="12"/>
      <c r="S25" s="9"/>
    </row>
    <row r="26" spans="2:19">
      <c r="M26" s="106"/>
    </row>
  </sheetData>
  <mergeCells count="5">
    <mergeCell ref="L7:Q7"/>
    <mergeCell ref="B7:K7"/>
    <mergeCell ref="G4:K4"/>
    <mergeCell ref="B2:R2"/>
    <mergeCell ref="B6:S6"/>
  </mergeCells>
  <dataValidations xWindow="1237" yWindow="336" count="5">
    <dataValidation type="list" allowBlank="1" showInputMessage="1" showErrorMessage="1" errorTitle="ERROR" error="Seleccione de la lista desplegable, según el Departamento seleccionado previamente" prompt="Seleccione de la lista desplegable, según el Departamento seleccionado previamente" sqref="I20" xr:uid="{F05EECB7-EB5A-456E-95D4-8608CCE2A274}">
      <formula1>INDIRECT(SUBSTITUTE(SUBSTITUTE(H23," ","_"),",","."))</formula1>
    </dataValidation>
    <dataValidation type="list" allowBlank="1" showInputMessage="1" showErrorMessage="1" errorTitle="ERROR" error="Seleccione de la lista desplegable, según el Departamento seleccionado previamente" prompt="Seleccione de la lista desplegable, según el Departamento seleccionado previamente" sqref="I21:I23" xr:uid="{98131B98-9D69-42A8-AE9A-E9DC18DE1A79}">
      <formula1>INDIRECT(SUBSTITUTE(SUBSTITUTE(H20," ","_"),",","."))</formula1>
    </dataValidation>
    <dataValidation type="list" allowBlank="1" showInputMessage="1" showErrorMessage="1" errorTitle="ERROR" error="Seleccione la opción de la lista desplegable" prompt="Seleccione la opción de la lista desplegable" sqref="G9:G24" xr:uid="{8F0FAF47-D09C-432D-B926-CF42A4E1BDA7}">
      <formula1>"Si,No"</formula1>
    </dataValidation>
    <dataValidation type="textLength" operator="lessThanOrEqual" allowBlank="1" showInputMessage="1" showErrorMessage="1" errorTitle="ERROR" error="El texto no puede superar los 2.000 caracteres incluyendo espacios" prompt="Límite máximo de 2.000 caracteres incluyendo espacios" sqref="D9:D24" xr:uid="{FDB0DED9-65FD-4EB9-BEE6-D93AFBB913DC}">
      <formula1>2000</formula1>
    </dataValidation>
    <dataValidation type="list" allowBlank="1" showInputMessage="1" showErrorMessage="1" errorTitle="ERROR" error="Seleccione de la lista desplegable, según el Departamento seleccionado previamente" prompt="Seleccione de la lista desplegable, según el Departamento seleccionado previamente" sqref="I9:I19" xr:uid="{26029EDB-37AB-4232-8CB2-7C5C49BC01BE}">
      <formula1>INDIRECT(SUBSTITUTE(SUBSTITUTE(H9," ","_"),",","."))</formula1>
    </dataValidation>
  </dataValidations>
  <pageMargins left="0.7" right="0.7" top="0.75" bottom="0.75" header="0.3" footer="0.3"/>
  <pageSetup paperSize="9" orientation="portrait" horizontalDpi="1200" verticalDpi="1200" r:id="rId1"/>
  <ignoredErrors>
    <ignoredError sqref="Q9" formulaRange="1"/>
  </ignoredErrors>
  <drawing r:id="rId2"/>
  <tableParts count="1">
    <tablePart r:id="rId3"/>
  </tableParts>
  <extLst>
    <ext xmlns:x14="http://schemas.microsoft.com/office/spreadsheetml/2009/9/main" uri="{CCE6A557-97BC-4b89-ADB6-D9C93CAAB3DF}">
      <x14:dataValidations xmlns:xm="http://schemas.microsoft.com/office/excel/2006/main" xWindow="1237" yWindow="336" count="1">
        <x14:dataValidation type="list" allowBlank="1" showInputMessage="1" showErrorMessage="1" prompt="Seleccione el Departamento de la lista desplegable" xr:uid="{7848B45B-CCB7-42D2-A02B-FAD185500562}">
          <x14:formula1>
            <xm:f>LISTAS!$A$3:$A$35</xm:f>
          </x14:formula1>
          <xm:sqref>H9:H24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043C2-2F93-4EDC-A669-6CBAA5A8B5A7}">
  <dimension ref="C2:E1048576"/>
  <sheetViews>
    <sheetView workbookViewId="0">
      <selection activeCell="E18" sqref="E18"/>
    </sheetView>
  </sheetViews>
  <sheetFormatPr baseColWidth="10" defaultColWidth="11.42578125" defaultRowHeight="15"/>
  <cols>
    <col min="3" max="3" width="18.28515625" style="107" bestFit="1" customWidth="1"/>
    <col min="4" max="4" width="11.42578125" style="63"/>
    <col min="5" max="5" width="18.28515625" bestFit="1" customWidth="1"/>
  </cols>
  <sheetData>
    <row r="2" spans="3:5">
      <c r="C2" s="107">
        <v>312988986.31549388</v>
      </c>
      <c r="D2" s="63">
        <f>C2/$C$18</f>
        <v>3.2718611717143652E-2</v>
      </c>
      <c r="E2" s="108">
        <f>$E$18*D2</f>
        <v>207663523.3162601</v>
      </c>
    </row>
    <row r="3" spans="3:5">
      <c r="C3" s="107">
        <v>312988986.31549388</v>
      </c>
      <c r="D3" s="63">
        <f t="shared" ref="D3:D17" si="0">C3/$C$18</f>
        <v>3.2718611717143652E-2</v>
      </c>
      <c r="E3" s="108">
        <f t="shared" ref="E3:E16" si="1">$E$18*D3</f>
        <v>207663523.3162601</v>
      </c>
    </row>
    <row r="4" spans="3:5">
      <c r="C4" s="107">
        <v>515228023.62704372</v>
      </c>
      <c r="D4" s="63">
        <f t="shared" si="0"/>
        <v>5.3859868518990314E-2</v>
      </c>
      <c r="E4" s="108">
        <f t="shared" si="1"/>
        <v>341846107.61292046</v>
      </c>
    </row>
    <row r="5" spans="3:5">
      <c r="C5" s="107">
        <v>2316118498.7346544</v>
      </c>
      <c r="D5" s="63">
        <f t="shared" si="0"/>
        <v>0.24211772670686299</v>
      </c>
      <c r="E5" s="108">
        <f t="shared" si="1"/>
        <v>1536710072.5403244</v>
      </c>
    </row>
    <row r="6" spans="3:5">
      <c r="C6" s="107">
        <v>399662859.44901526</v>
      </c>
      <c r="D6" s="63">
        <f t="shared" si="0"/>
        <v>4.1779150346506512E-2</v>
      </c>
      <c r="E6" s="108">
        <f t="shared" si="1"/>
        <v>265170345.157686</v>
      </c>
    </row>
    <row r="7" spans="3:5">
      <c r="C7" s="107">
        <v>2616351825.5250587</v>
      </c>
      <c r="D7" s="63">
        <f t="shared" si="0"/>
        <v>0.27350291300188395</v>
      </c>
      <c r="E7" s="108">
        <f t="shared" si="1"/>
        <v>1735910406.0479419</v>
      </c>
    </row>
    <row r="8" spans="3:5">
      <c r="C8" s="107">
        <v>182978176.61521176</v>
      </c>
      <c r="D8" s="63">
        <f t="shared" si="0"/>
        <v>1.9127803773099361E-2</v>
      </c>
      <c r="E8" s="108">
        <f t="shared" si="1"/>
        <v>121403290.55412126</v>
      </c>
    </row>
    <row r="9" spans="3:5">
      <c r="C9" s="107">
        <v>173347746.26704276</v>
      </c>
      <c r="D9" s="63">
        <f t="shared" si="0"/>
        <v>1.8121077258725714E-2</v>
      </c>
      <c r="E9" s="108">
        <f t="shared" si="1"/>
        <v>115013643.68285175</v>
      </c>
    </row>
    <row r="10" spans="3:5">
      <c r="C10" s="107">
        <v>375586783.5785926</v>
      </c>
      <c r="D10" s="63">
        <f t="shared" si="0"/>
        <v>3.9262334060572376E-2</v>
      </c>
      <c r="E10" s="108">
        <f t="shared" si="1"/>
        <v>249196227.9795121</v>
      </c>
    </row>
    <row r="11" spans="3:5">
      <c r="C11" s="107">
        <v>601901896.76056504</v>
      </c>
      <c r="D11" s="63">
        <f t="shared" si="0"/>
        <v>6.2920407148353161E-2</v>
      </c>
      <c r="E11" s="108">
        <f t="shared" si="1"/>
        <v>399352929.45434624</v>
      </c>
    </row>
    <row r="12" spans="3:5">
      <c r="C12" s="107">
        <v>158902100.74478921</v>
      </c>
      <c r="D12" s="63">
        <f t="shared" si="0"/>
        <v>1.6610987487165239E-2</v>
      </c>
      <c r="E12" s="108">
        <f t="shared" si="1"/>
        <v>105429173.37594745</v>
      </c>
    </row>
    <row r="13" spans="3:5">
      <c r="C13" s="107">
        <v>351510707.70817</v>
      </c>
      <c r="D13" s="63">
        <f t="shared" si="0"/>
        <v>3.6745517774638248E-2</v>
      </c>
      <c r="E13" s="108">
        <f t="shared" si="1"/>
        <v>233222110.80133823</v>
      </c>
    </row>
    <row r="14" spans="3:5">
      <c r="C14" s="107">
        <v>272986117.68068945</v>
      </c>
      <c r="D14" s="63">
        <f t="shared" si="0"/>
        <v>2.8536872475000617E-2</v>
      </c>
      <c r="E14" s="108">
        <f t="shared" si="1"/>
        <v>181122216.73147383</v>
      </c>
    </row>
    <row r="15" spans="3:5">
      <c r="C15" s="107">
        <v>741543136.80901611</v>
      </c>
      <c r="D15" s="63">
        <f t="shared" si="0"/>
        <v>7.7517941606771099E-2</v>
      </c>
      <c r="E15" s="108">
        <f t="shared" si="1"/>
        <v>492002809.08775461</v>
      </c>
    </row>
    <row r="16" spans="3:5">
      <c r="C16" s="107">
        <v>233988100.86916241</v>
      </c>
      <c r="D16" s="63">
        <f t="shared" si="0"/>
        <v>2.4460176407143389E-2</v>
      </c>
      <c r="E16" s="108">
        <f t="shared" si="1"/>
        <v>155247614.34126329</v>
      </c>
    </row>
    <row r="17" spans="3:5">
      <c r="C17" s="107">
        <v>0</v>
      </c>
      <c r="D17" s="63">
        <f t="shared" si="0"/>
        <v>0</v>
      </c>
      <c r="E17" s="108">
        <f>$E$18*D17</f>
        <v>0</v>
      </c>
    </row>
    <row r="18" spans="3:5">
      <c r="C18" s="107">
        <f>SUM(C2:C17)</f>
        <v>9566083946.9999962</v>
      </c>
      <c r="E18" s="107">
        <v>6346953994</v>
      </c>
    </row>
    <row r="1048576" spans="3:3">
      <c r="C1048576" s="107">
        <f>SUM(C18)</f>
        <v>9566083946.9999962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ADDE3-BA4D-4AC6-9B96-6B24593C3359}">
  <dimension ref="A1:L74"/>
  <sheetViews>
    <sheetView workbookViewId="0">
      <selection activeCell="A5" sqref="A5"/>
    </sheetView>
  </sheetViews>
  <sheetFormatPr baseColWidth="10" defaultColWidth="19.7109375" defaultRowHeight="15"/>
  <cols>
    <col min="1" max="1" width="17.5703125" bestFit="1" customWidth="1"/>
    <col min="2" max="2" width="20.42578125" bestFit="1" customWidth="1"/>
    <col min="3" max="3" width="34.140625" customWidth="1"/>
    <col min="4" max="4" width="24.28515625" bestFit="1" customWidth="1"/>
    <col min="5" max="5" width="18.7109375" bestFit="1" customWidth="1"/>
  </cols>
  <sheetData>
    <row r="1" spans="1:12" s="51" customFormat="1" ht="64.5" customHeight="1">
      <c r="A1" s="54" t="s">
        <v>287</v>
      </c>
      <c r="B1" s="54" t="s">
        <v>288</v>
      </c>
      <c r="C1" s="54" t="s">
        <v>289</v>
      </c>
      <c r="D1" s="54" t="s">
        <v>290</v>
      </c>
      <c r="E1" s="55" t="s">
        <v>291</v>
      </c>
      <c r="F1" s="51" t="s">
        <v>292</v>
      </c>
      <c r="G1" s="51" t="s">
        <v>293</v>
      </c>
      <c r="H1" s="51" t="s">
        <v>294</v>
      </c>
      <c r="I1" s="51" t="s">
        <v>295</v>
      </c>
      <c r="J1" s="51" t="s">
        <v>296</v>
      </c>
    </row>
    <row r="2" spans="1:12" ht="15.75">
      <c r="A2" s="52" t="s">
        <v>198</v>
      </c>
      <c r="B2" s="53" t="s">
        <v>217</v>
      </c>
      <c r="C2" s="53"/>
      <c r="D2" s="53">
        <v>-29</v>
      </c>
      <c r="E2" s="56">
        <f>C2+D2</f>
        <v>-29</v>
      </c>
      <c r="F2" s="61">
        <f t="shared" ref="F2:F24" si="0">IF(B2="Virtual",$C$28,IF(A2="Medellin",$B$28,$B$29))</f>
        <v>10476351.269304367</v>
      </c>
      <c r="G2" s="62">
        <f t="shared" ref="G2:G7" si="1">IF(E2&lt;0,0,F2*E2)</f>
        <v>0</v>
      </c>
      <c r="H2" s="62">
        <f>E2*$B$31</f>
        <v>-12173040</v>
      </c>
      <c r="I2" s="62">
        <f>$I$25*K2</f>
        <v>0</v>
      </c>
      <c r="J2" s="62">
        <f>$J$25*K2</f>
        <v>0</v>
      </c>
      <c r="K2" s="63">
        <f>G2/$G$25</f>
        <v>0</v>
      </c>
      <c r="L2" s="62"/>
    </row>
    <row r="3" spans="1:12" ht="15.75">
      <c r="A3" s="52" t="s">
        <v>198</v>
      </c>
      <c r="B3" s="53" t="s">
        <v>94</v>
      </c>
      <c r="C3" s="53">
        <v>-8</v>
      </c>
      <c r="D3" s="53">
        <v>73</v>
      </c>
      <c r="E3" s="56">
        <f t="shared" ref="E3:E24" si="2">C3+D3</f>
        <v>65</v>
      </c>
      <c r="F3" s="61">
        <f t="shared" si="0"/>
        <v>10476351.269304367</v>
      </c>
      <c r="G3" s="62">
        <f t="shared" si="1"/>
        <v>680962832.50478387</v>
      </c>
      <c r="H3" s="62">
        <f t="shared" ref="H3:H24" si="3">E3*$B$31</f>
        <v>27284400</v>
      </c>
      <c r="I3" s="62">
        <f t="shared" ref="I3:I24" si="4">$I$25*K3</f>
        <v>313992772.19158208</v>
      </c>
      <c r="J3" s="62">
        <f t="shared" ref="J3:J24" si="5">$J$25*K3</f>
        <v>343271882.07528937</v>
      </c>
      <c r="K3" s="63">
        <f t="shared" ref="K3:K25" si="6">G3/$G$25</f>
        <v>3.2823543461590957E-2</v>
      </c>
      <c r="L3" s="62"/>
    </row>
    <row r="4" spans="1:12" ht="15.75">
      <c r="A4" s="52" t="s">
        <v>109</v>
      </c>
      <c r="B4" s="53" t="s">
        <v>94</v>
      </c>
      <c r="C4" s="53">
        <v>-32</v>
      </c>
      <c r="D4" s="53">
        <v>97</v>
      </c>
      <c r="E4" s="56">
        <f t="shared" si="2"/>
        <v>65</v>
      </c>
      <c r="F4" s="61">
        <f t="shared" si="0"/>
        <v>10476351.269304367</v>
      </c>
      <c r="G4" s="62">
        <f t="shared" si="1"/>
        <v>680962832.50478387</v>
      </c>
      <c r="H4" s="62">
        <f t="shared" si="3"/>
        <v>27284400</v>
      </c>
      <c r="I4" s="62">
        <f t="shared" si="4"/>
        <v>313992772.19158208</v>
      </c>
      <c r="J4" s="62">
        <f t="shared" si="5"/>
        <v>343271882.07528937</v>
      </c>
      <c r="K4" s="63">
        <f t="shared" si="6"/>
        <v>3.2823543461590957E-2</v>
      </c>
      <c r="L4" s="62"/>
    </row>
    <row r="5" spans="1:12" ht="15.75">
      <c r="A5" s="52" t="s">
        <v>148</v>
      </c>
      <c r="B5" s="53" t="s">
        <v>94</v>
      </c>
      <c r="C5" s="53">
        <v>-114</v>
      </c>
      <c r="D5" s="53">
        <v>40</v>
      </c>
      <c r="E5" s="56">
        <f t="shared" si="2"/>
        <v>-74</v>
      </c>
      <c r="F5" s="61">
        <f t="shared" si="0"/>
        <v>10476351.269304367</v>
      </c>
      <c r="G5" s="62">
        <f t="shared" si="1"/>
        <v>0</v>
      </c>
      <c r="H5" s="62">
        <f t="shared" si="3"/>
        <v>-31062240</v>
      </c>
      <c r="I5" s="62">
        <f t="shared" si="4"/>
        <v>0</v>
      </c>
      <c r="J5" s="62">
        <f t="shared" si="5"/>
        <v>0</v>
      </c>
      <c r="K5" s="63">
        <f t="shared" si="6"/>
        <v>0</v>
      </c>
      <c r="L5" s="62"/>
    </row>
    <row r="6" spans="1:12" ht="15.75">
      <c r="A6" s="52" t="s">
        <v>241</v>
      </c>
      <c r="B6" s="53" t="s">
        <v>94</v>
      </c>
      <c r="C6" s="53">
        <v>0</v>
      </c>
      <c r="D6" s="53"/>
      <c r="E6" s="56">
        <f t="shared" si="2"/>
        <v>0</v>
      </c>
      <c r="F6" s="61">
        <f t="shared" si="0"/>
        <v>10476351.269304367</v>
      </c>
      <c r="G6" s="62">
        <f t="shared" si="1"/>
        <v>0</v>
      </c>
      <c r="H6" s="62">
        <f t="shared" si="3"/>
        <v>0</v>
      </c>
      <c r="I6" s="62">
        <f t="shared" si="4"/>
        <v>0</v>
      </c>
      <c r="J6" s="62">
        <f t="shared" si="5"/>
        <v>0</v>
      </c>
      <c r="K6" s="63">
        <f t="shared" si="6"/>
        <v>0</v>
      </c>
      <c r="L6" s="62"/>
    </row>
    <row r="7" spans="1:12" ht="15.75">
      <c r="A7" s="52" t="s">
        <v>114</v>
      </c>
      <c r="B7" s="53" t="s">
        <v>94</v>
      </c>
      <c r="C7" s="53">
        <v>66</v>
      </c>
      <c r="D7" s="53">
        <v>41</v>
      </c>
      <c r="E7" s="56">
        <f t="shared" si="2"/>
        <v>107</v>
      </c>
      <c r="F7" s="61">
        <f t="shared" si="0"/>
        <v>10476351.269304367</v>
      </c>
      <c r="G7" s="62">
        <f t="shared" si="1"/>
        <v>1120969585.8155673</v>
      </c>
      <c r="H7" s="62">
        <f t="shared" si="3"/>
        <v>44914320</v>
      </c>
      <c r="I7" s="62">
        <f t="shared" si="4"/>
        <v>516880409.60768127</v>
      </c>
      <c r="J7" s="62">
        <f t="shared" si="5"/>
        <v>565078328.95470715</v>
      </c>
      <c r="K7" s="63">
        <f t="shared" si="6"/>
        <v>5.4032602313695888E-2</v>
      </c>
      <c r="L7" s="62"/>
    </row>
    <row r="8" spans="1:12" ht="15.75">
      <c r="A8" s="52" t="s">
        <v>115</v>
      </c>
      <c r="B8" s="53" t="s">
        <v>217</v>
      </c>
      <c r="C8" s="53"/>
      <c r="D8" s="53">
        <v>-29</v>
      </c>
      <c r="E8" s="56">
        <f t="shared" si="2"/>
        <v>-29</v>
      </c>
      <c r="F8" s="61">
        <f t="shared" si="0"/>
        <v>10476351.269304367</v>
      </c>
      <c r="G8" s="62">
        <f t="shared" ref="G8:G9" si="7">IF(E8&lt;0,0,F8*E8)</f>
        <v>0</v>
      </c>
      <c r="H8" s="62">
        <f t="shared" si="3"/>
        <v>-12173040</v>
      </c>
      <c r="I8" s="62">
        <f t="shared" si="4"/>
        <v>0</v>
      </c>
      <c r="J8" s="62">
        <f t="shared" si="5"/>
        <v>0</v>
      </c>
      <c r="K8" s="63">
        <f t="shared" si="6"/>
        <v>0</v>
      </c>
      <c r="L8" s="62"/>
    </row>
    <row r="9" spans="1:12" ht="15.75">
      <c r="A9" s="52" t="s">
        <v>115</v>
      </c>
      <c r="B9" s="53" t="s">
        <v>94</v>
      </c>
      <c r="C9" s="53">
        <v>180</v>
      </c>
      <c r="D9" s="53">
        <v>301</v>
      </c>
      <c r="E9" s="56">
        <f t="shared" si="2"/>
        <v>481</v>
      </c>
      <c r="F9" s="61">
        <f t="shared" si="0"/>
        <v>10476351.269304367</v>
      </c>
      <c r="G9" s="62">
        <f t="shared" si="7"/>
        <v>5039124960.5354004</v>
      </c>
      <c r="H9" s="62">
        <f t="shared" si="3"/>
        <v>201904560</v>
      </c>
      <c r="I9" s="62">
        <f t="shared" si="4"/>
        <v>2323546514.2177072</v>
      </c>
      <c r="J9" s="62">
        <f t="shared" si="5"/>
        <v>2540211927.3571415</v>
      </c>
      <c r="K9" s="63">
        <f t="shared" si="6"/>
        <v>0.24289422161577309</v>
      </c>
      <c r="L9" s="62"/>
    </row>
    <row r="10" spans="1:12" ht="15.75">
      <c r="A10" s="52" t="s">
        <v>116</v>
      </c>
      <c r="B10" s="53" t="s">
        <v>94</v>
      </c>
      <c r="C10" s="53">
        <v>20</v>
      </c>
      <c r="D10" s="53">
        <v>63</v>
      </c>
      <c r="E10" s="56">
        <f t="shared" si="2"/>
        <v>83</v>
      </c>
      <c r="F10" s="61">
        <f t="shared" si="0"/>
        <v>10476351.269304367</v>
      </c>
      <c r="G10" s="62">
        <f>IF(E10&lt;0,0,F10*E10)</f>
        <v>869537155.3522625</v>
      </c>
      <c r="H10" s="62">
        <f t="shared" si="3"/>
        <v>34840080</v>
      </c>
      <c r="I10" s="62">
        <f t="shared" si="4"/>
        <v>400944616.79848176</v>
      </c>
      <c r="J10" s="62">
        <f t="shared" si="5"/>
        <v>438331787.88075417</v>
      </c>
      <c r="K10" s="63">
        <f t="shared" si="6"/>
        <v>4.1913140112493072E-2</v>
      </c>
      <c r="L10" s="62"/>
    </row>
    <row r="11" spans="1:12" ht="15.75">
      <c r="A11" s="52" t="s">
        <v>297</v>
      </c>
      <c r="B11" s="53" t="s">
        <v>217</v>
      </c>
      <c r="C11" s="53">
        <v>50</v>
      </c>
      <c r="D11" s="53">
        <v>-44</v>
      </c>
      <c r="E11" s="56">
        <f t="shared" si="2"/>
        <v>6</v>
      </c>
      <c r="F11" s="61">
        <f t="shared" si="0"/>
        <v>10476351.269304367</v>
      </c>
      <c r="G11" s="62">
        <f t="shared" ref="G11:G13" si="8">IF(E11&lt;0,0,F11*E11)</f>
        <v>62858107.615826204</v>
      </c>
      <c r="H11" s="62">
        <f t="shared" si="3"/>
        <v>2518560</v>
      </c>
      <c r="I11" s="62">
        <f t="shared" si="4"/>
        <v>28983948.202299885</v>
      </c>
      <c r="J11" s="62">
        <f t="shared" si="5"/>
        <v>31686635.268488254</v>
      </c>
      <c r="K11" s="63">
        <f t="shared" si="6"/>
        <v>3.029865550300704E-3</v>
      </c>
      <c r="L11" s="62"/>
    </row>
    <row r="12" spans="1:12" ht="15.75">
      <c r="A12" s="52" t="s">
        <v>297</v>
      </c>
      <c r="B12" s="53" t="s">
        <v>94</v>
      </c>
      <c r="C12" s="53">
        <v>147</v>
      </c>
      <c r="D12" s="53">
        <v>384</v>
      </c>
      <c r="E12" s="56">
        <f t="shared" si="2"/>
        <v>531</v>
      </c>
      <c r="F12" s="61">
        <f t="shared" si="0"/>
        <v>10476351.269304367</v>
      </c>
      <c r="G12" s="62">
        <f t="shared" si="8"/>
        <v>5562942524.0006189</v>
      </c>
      <c r="H12" s="62">
        <f t="shared" si="3"/>
        <v>222892560</v>
      </c>
      <c r="I12" s="62">
        <f t="shared" si="4"/>
        <v>2565079415.9035397</v>
      </c>
      <c r="J12" s="62">
        <f t="shared" si="5"/>
        <v>2804267221.26121</v>
      </c>
      <c r="K12" s="63">
        <f t="shared" si="6"/>
        <v>0.26814310120161228</v>
      </c>
      <c r="L12" s="62"/>
    </row>
    <row r="13" spans="1:12" ht="15.75">
      <c r="A13" s="52" t="s">
        <v>297</v>
      </c>
      <c r="B13" s="53" t="s">
        <v>172</v>
      </c>
      <c r="C13" s="53">
        <v>-110</v>
      </c>
      <c r="D13" s="53">
        <v>34</v>
      </c>
      <c r="E13" s="56">
        <f t="shared" si="2"/>
        <v>-76</v>
      </c>
      <c r="F13" s="61">
        <f t="shared" si="0"/>
        <v>9427452.7756342776</v>
      </c>
      <c r="G13" s="62">
        <f t="shared" si="8"/>
        <v>0</v>
      </c>
      <c r="H13" s="62">
        <f t="shared" si="3"/>
        <v>-31901760</v>
      </c>
      <c r="I13" s="62">
        <f t="shared" si="4"/>
        <v>0</v>
      </c>
      <c r="J13" s="62">
        <f t="shared" si="5"/>
        <v>0</v>
      </c>
      <c r="K13" s="63">
        <f t="shared" si="6"/>
        <v>0</v>
      </c>
      <c r="L13" s="62"/>
    </row>
    <row r="14" spans="1:12" ht="15.75">
      <c r="A14" s="52" t="s">
        <v>298</v>
      </c>
      <c r="B14" s="53" t="s">
        <v>94</v>
      </c>
      <c r="C14" s="53">
        <v>18</v>
      </c>
      <c r="D14" s="53">
        <v>20</v>
      </c>
      <c r="E14" s="56">
        <f t="shared" si="2"/>
        <v>38</v>
      </c>
      <c r="F14" s="61">
        <f t="shared" si="0"/>
        <v>10476351.269304367</v>
      </c>
      <c r="G14" s="62">
        <f>IF(E14&lt;0,0,F14*E14)</f>
        <v>398101348.23356593</v>
      </c>
      <c r="H14" s="62">
        <f t="shared" si="3"/>
        <v>15950880</v>
      </c>
      <c r="I14" s="62">
        <f t="shared" si="4"/>
        <v>183565005.2812326</v>
      </c>
      <c r="J14" s="62">
        <f t="shared" si="5"/>
        <v>200682023.36709225</v>
      </c>
      <c r="K14" s="63">
        <f t="shared" si="6"/>
        <v>1.9189148485237791E-2</v>
      </c>
      <c r="L14" s="62"/>
    </row>
    <row r="15" spans="1:12" ht="15.75">
      <c r="A15" s="52" t="s">
        <v>112</v>
      </c>
      <c r="B15" s="53" t="s">
        <v>94</v>
      </c>
      <c r="C15" s="53">
        <v>-37</v>
      </c>
      <c r="D15" s="53">
        <v>73</v>
      </c>
      <c r="E15" s="56">
        <f t="shared" si="2"/>
        <v>36</v>
      </c>
      <c r="F15" s="61">
        <f t="shared" si="0"/>
        <v>10476351.269304367</v>
      </c>
      <c r="G15" s="62">
        <f>IF(E15&lt;0,0,F15*E15)</f>
        <v>377148645.6949572</v>
      </c>
      <c r="H15" s="62">
        <f t="shared" si="3"/>
        <v>15111360</v>
      </c>
      <c r="I15" s="62">
        <f t="shared" si="4"/>
        <v>173903689.2137993</v>
      </c>
      <c r="J15" s="62">
        <f t="shared" si="5"/>
        <v>190119811.61092952</v>
      </c>
      <c r="K15" s="63">
        <f t="shared" si="6"/>
        <v>1.8179193301804224E-2</v>
      </c>
      <c r="L15" s="62"/>
    </row>
    <row r="16" spans="1:12" ht="15.75">
      <c r="A16" s="52" t="s">
        <v>117</v>
      </c>
      <c r="B16" s="53" t="s">
        <v>94</v>
      </c>
      <c r="C16" s="53">
        <v>-20</v>
      </c>
      <c r="D16" s="53">
        <v>98</v>
      </c>
      <c r="E16" s="56">
        <f t="shared" si="2"/>
        <v>78</v>
      </c>
      <c r="F16" s="61">
        <f t="shared" si="0"/>
        <v>10476351.269304367</v>
      </c>
      <c r="G16" s="62">
        <f>IF(E16&lt;0,0,F16*E16)</f>
        <v>817155399.00574064</v>
      </c>
      <c r="H16" s="62">
        <f t="shared" si="3"/>
        <v>32741280</v>
      </c>
      <c r="I16" s="62">
        <f t="shared" si="4"/>
        <v>376791326.62989855</v>
      </c>
      <c r="J16" s="62">
        <f t="shared" si="5"/>
        <v>411926258.49034733</v>
      </c>
      <c r="K16" s="63">
        <f t="shared" si="6"/>
        <v>3.9388252153909155E-2</v>
      </c>
      <c r="L16" s="62"/>
    </row>
    <row r="17" spans="1:12" ht="15.75">
      <c r="A17" s="52" t="s">
        <v>299</v>
      </c>
      <c r="B17" s="53" t="s">
        <v>94</v>
      </c>
      <c r="C17" s="53">
        <v>18</v>
      </c>
      <c r="D17" s="53">
        <v>107</v>
      </c>
      <c r="E17" s="56">
        <f t="shared" si="2"/>
        <v>125</v>
      </c>
      <c r="F17" s="61">
        <f t="shared" si="0"/>
        <v>10476351.269304367</v>
      </c>
      <c r="G17" s="62">
        <f>IF(E17&lt;0,0,F17*E17)</f>
        <v>1309543908.6630459</v>
      </c>
      <c r="H17" s="62">
        <f t="shared" si="3"/>
        <v>52470000</v>
      </c>
      <c r="I17" s="62">
        <f t="shared" si="4"/>
        <v>603832254.21458101</v>
      </c>
      <c r="J17" s="62">
        <f t="shared" si="5"/>
        <v>660138234.76017201</v>
      </c>
      <c r="K17" s="63">
        <f t="shared" si="6"/>
        <v>6.3122198964598003E-2</v>
      </c>
      <c r="L17" s="62"/>
    </row>
    <row r="18" spans="1:12" ht="15.75">
      <c r="A18" s="52" t="s">
        <v>163</v>
      </c>
      <c r="B18" s="53" t="s">
        <v>217</v>
      </c>
      <c r="C18" s="53">
        <v>33</v>
      </c>
      <c r="D18" s="53"/>
      <c r="E18" s="56">
        <f t="shared" si="2"/>
        <v>33</v>
      </c>
      <c r="F18" s="61">
        <f t="shared" si="0"/>
        <v>10476351.269304367</v>
      </c>
      <c r="G18" s="62">
        <f t="shared" ref="G18:G19" si="9">IF(E18&lt;0,0,F18*E18)</f>
        <v>345719591.88704413</v>
      </c>
      <c r="H18" s="62">
        <f t="shared" si="3"/>
        <v>13852080</v>
      </c>
      <c r="I18" s="62">
        <f t="shared" si="4"/>
        <v>159411715.11264938</v>
      </c>
      <c r="J18" s="62">
        <f t="shared" si="5"/>
        <v>174276493.9766854</v>
      </c>
      <c r="K18" s="63">
        <f t="shared" si="6"/>
        <v>1.6664260526653873E-2</v>
      </c>
      <c r="L18" s="62"/>
    </row>
    <row r="19" spans="1:12" ht="15.75">
      <c r="A19" s="52" t="s">
        <v>163</v>
      </c>
      <c r="B19" s="53" t="s">
        <v>94</v>
      </c>
      <c r="C19" s="53">
        <v>-53</v>
      </c>
      <c r="D19" s="53">
        <v>29</v>
      </c>
      <c r="E19" s="56">
        <f t="shared" si="2"/>
        <v>-24</v>
      </c>
      <c r="F19" s="61">
        <f t="shared" si="0"/>
        <v>10476351.269304367</v>
      </c>
      <c r="G19" s="62">
        <f t="shared" si="9"/>
        <v>0</v>
      </c>
      <c r="H19" s="62">
        <f t="shared" si="3"/>
        <v>-10074240</v>
      </c>
      <c r="I19" s="62">
        <f t="shared" si="4"/>
        <v>0</v>
      </c>
      <c r="J19" s="62">
        <f t="shared" si="5"/>
        <v>0</v>
      </c>
      <c r="K19" s="63">
        <f t="shared" si="6"/>
        <v>0</v>
      </c>
      <c r="L19" s="62"/>
    </row>
    <row r="20" spans="1:12" ht="15.75">
      <c r="A20" s="52" t="s">
        <v>174</v>
      </c>
      <c r="B20" s="53" t="s">
        <v>172</v>
      </c>
      <c r="C20" s="53">
        <v>36</v>
      </c>
      <c r="D20" s="53">
        <v>27</v>
      </c>
      <c r="E20" s="56">
        <f t="shared" si="2"/>
        <v>63</v>
      </c>
      <c r="F20" s="61">
        <f t="shared" si="0"/>
        <v>9427452.7756342776</v>
      </c>
      <c r="G20" s="62">
        <f>IF(E20&lt;0,0,F20*E20)</f>
        <v>593929524.86495948</v>
      </c>
      <c r="H20" s="62">
        <f t="shared" si="3"/>
        <v>26444880</v>
      </c>
      <c r="I20" s="62">
        <f t="shared" si="4"/>
        <v>273861610.4976151</v>
      </c>
      <c r="J20" s="62">
        <f t="shared" si="5"/>
        <v>299398581.08048028</v>
      </c>
      <c r="K20" s="63">
        <f t="shared" si="6"/>
        <v>2.8628392978246889E-2</v>
      </c>
      <c r="L20" s="62"/>
    </row>
    <row r="21" spans="1:12" ht="15.75">
      <c r="A21" s="52" t="s">
        <v>175</v>
      </c>
      <c r="B21" s="53" t="s">
        <v>94</v>
      </c>
      <c r="C21" s="53"/>
      <c r="D21" s="53">
        <v>154</v>
      </c>
      <c r="E21" s="56">
        <f t="shared" si="2"/>
        <v>154</v>
      </c>
      <c r="F21" s="61">
        <f t="shared" si="0"/>
        <v>10476351.269304367</v>
      </c>
      <c r="G21" s="62">
        <f t="shared" ref="G21:G22" si="10">IF(E21&lt;0,0,F21*E21)</f>
        <v>1613358095.4728725</v>
      </c>
      <c r="H21" s="62">
        <f t="shared" si="3"/>
        <v>64643040</v>
      </c>
      <c r="I21" s="62">
        <f t="shared" si="4"/>
        <v>743921337.19236362</v>
      </c>
      <c r="J21" s="62">
        <f t="shared" si="5"/>
        <v>813290305.22453177</v>
      </c>
      <c r="K21" s="63">
        <f t="shared" si="6"/>
        <v>7.7766549124384729E-2</v>
      </c>
      <c r="L21" s="62"/>
    </row>
    <row r="22" spans="1:12" ht="15.75">
      <c r="A22" s="52" t="s">
        <v>175</v>
      </c>
      <c r="B22" s="53" t="s">
        <v>172</v>
      </c>
      <c r="C22" s="53">
        <v>-21</v>
      </c>
      <c r="D22" s="53">
        <v>-19</v>
      </c>
      <c r="E22" s="56">
        <f t="shared" si="2"/>
        <v>-40</v>
      </c>
      <c r="F22" s="61">
        <f t="shared" si="0"/>
        <v>9427452.7756342776</v>
      </c>
      <c r="G22" s="62">
        <f t="shared" si="10"/>
        <v>0</v>
      </c>
      <c r="H22" s="62">
        <f t="shared" si="3"/>
        <v>-16790400</v>
      </c>
      <c r="I22" s="62">
        <f t="shared" si="4"/>
        <v>0</v>
      </c>
      <c r="J22" s="62">
        <f t="shared" si="5"/>
        <v>0</v>
      </c>
      <c r="K22" s="63">
        <f t="shared" si="6"/>
        <v>0</v>
      </c>
      <c r="L22" s="62"/>
    </row>
    <row r="23" spans="1:12" ht="15.75">
      <c r="A23" s="52" t="s">
        <v>238</v>
      </c>
      <c r="B23" s="53" t="s">
        <v>172</v>
      </c>
      <c r="C23" s="53"/>
      <c r="D23" s="53">
        <v>54</v>
      </c>
      <c r="E23" s="56">
        <f t="shared" si="2"/>
        <v>54</v>
      </c>
      <c r="F23" s="61">
        <f t="shared" si="0"/>
        <v>9427452.7756342776</v>
      </c>
      <c r="G23" s="62">
        <f>IF(E23&lt;0,0,F23*E23)</f>
        <v>509082449.884251</v>
      </c>
      <c r="H23" s="62">
        <f t="shared" si="3"/>
        <v>22667040</v>
      </c>
      <c r="I23" s="62">
        <f t="shared" si="4"/>
        <v>234738523.28367007</v>
      </c>
      <c r="J23" s="62">
        <f t="shared" si="5"/>
        <v>256627355.21184024</v>
      </c>
      <c r="K23" s="63">
        <f t="shared" si="6"/>
        <v>2.4538622552783048E-2</v>
      </c>
      <c r="L23" s="62"/>
    </row>
    <row r="24" spans="1:12" ht="15.75">
      <c r="A24" s="52" t="s">
        <v>119</v>
      </c>
      <c r="B24" s="53" t="s">
        <v>94</v>
      </c>
      <c r="C24" s="53">
        <v>24</v>
      </c>
      <c r="D24" s="53">
        <v>49</v>
      </c>
      <c r="E24" s="56">
        <f t="shared" si="2"/>
        <v>73</v>
      </c>
      <c r="F24" s="61">
        <f t="shared" si="0"/>
        <v>10476351.269304367</v>
      </c>
      <c r="G24" s="62">
        <f>IF(E24&lt;0,0,F24*E24)</f>
        <v>764773642.65921879</v>
      </c>
      <c r="H24" s="62">
        <f t="shared" si="3"/>
        <v>30642480</v>
      </c>
      <c r="I24" s="62">
        <f t="shared" si="4"/>
        <v>352638036.46131527</v>
      </c>
      <c r="J24" s="62">
        <f t="shared" si="5"/>
        <v>385520729.09994042</v>
      </c>
      <c r="K24" s="63">
        <f t="shared" si="6"/>
        <v>3.6863364195325231E-2</v>
      </c>
      <c r="L24" s="62"/>
    </row>
    <row r="25" spans="1:12">
      <c r="G25" s="62">
        <f>SUM(G2:G24)</f>
        <v>20746170604.694901</v>
      </c>
      <c r="H25" s="62">
        <f>SUM(H2:H24)</f>
        <v>721987200</v>
      </c>
      <c r="I25" s="61">
        <v>9566083947</v>
      </c>
      <c r="J25" s="62">
        <f>G25-I25-H25</f>
        <v>10458099457.694901</v>
      </c>
      <c r="K25" s="63">
        <f t="shared" si="6"/>
        <v>1</v>
      </c>
    </row>
    <row r="27" spans="1:12">
      <c r="A27" s="49" t="s">
        <v>300</v>
      </c>
      <c r="B27" s="58" t="s">
        <v>301</v>
      </c>
      <c r="C27" s="58" t="s">
        <v>302</v>
      </c>
    </row>
    <row r="28" spans="1:12">
      <c r="A28" s="49" t="s">
        <v>303</v>
      </c>
      <c r="B28" s="59">
        <v>10600252.518291974</v>
      </c>
      <c r="C28" s="60">
        <v>9427452.7756342776</v>
      </c>
    </row>
    <row r="29" spans="1:12">
      <c r="A29" s="49" t="s">
        <v>304</v>
      </c>
      <c r="B29" s="59">
        <v>10476351.269304367</v>
      </c>
      <c r="C29" s="59">
        <v>9427452.7756342776</v>
      </c>
    </row>
    <row r="31" spans="1:12">
      <c r="A31" s="49" t="s">
        <v>305</v>
      </c>
      <c r="B31" s="59">
        <v>419760</v>
      </c>
    </row>
    <row r="33" spans="1:5">
      <c r="A33" s="64" t="s">
        <v>291</v>
      </c>
      <c r="B33" t="s">
        <v>306</v>
      </c>
    </row>
    <row r="35" spans="1:5">
      <c r="A35" s="64" t="s">
        <v>307</v>
      </c>
      <c r="B35" t="s">
        <v>308</v>
      </c>
      <c r="C35" t="s">
        <v>309</v>
      </c>
      <c r="D35" t="s">
        <v>310</v>
      </c>
      <c r="E35" t="s">
        <v>311</v>
      </c>
    </row>
    <row r="36" spans="1:5">
      <c r="A36" s="65" t="s">
        <v>198</v>
      </c>
      <c r="B36" s="66">
        <v>312988986.31549388</v>
      </c>
      <c r="C36" s="66">
        <v>15111360</v>
      </c>
      <c r="D36" s="66">
        <v>344351427.32774234</v>
      </c>
      <c r="E36" s="66">
        <v>680962832.50478387</v>
      </c>
    </row>
    <row r="37" spans="1:5">
      <c r="A37" s="65" t="s">
        <v>109</v>
      </c>
      <c r="B37" s="66">
        <v>312988986.31549388</v>
      </c>
      <c r="C37" s="66">
        <v>27284400</v>
      </c>
      <c r="D37" s="66">
        <v>344351427.32774234</v>
      </c>
      <c r="E37" s="66">
        <v>680962832.50478387</v>
      </c>
    </row>
    <row r="38" spans="1:5">
      <c r="A38" s="65" t="s">
        <v>114</v>
      </c>
      <c r="B38" s="66">
        <v>515228023.62704372</v>
      </c>
      <c r="C38" s="66">
        <v>44914320</v>
      </c>
      <c r="D38" s="66">
        <v>566855426.52412963</v>
      </c>
      <c r="E38" s="66">
        <v>1120969585.8155673</v>
      </c>
    </row>
    <row r="39" spans="1:5">
      <c r="A39" s="65" t="s">
        <v>115</v>
      </c>
      <c r="B39" s="66">
        <v>2316118498.7346544</v>
      </c>
      <c r="C39" s="66">
        <v>189731520</v>
      </c>
      <c r="D39" s="66">
        <v>2548200562.2252932</v>
      </c>
      <c r="E39" s="66">
        <v>5039124960.5354004</v>
      </c>
    </row>
    <row r="40" spans="1:5">
      <c r="A40" s="65" t="s">
        <v>116</v>
      </c>
      <c r="B40" s="66">
        <v>399662859.44901526</v>
      </c>
      <c r="C40" s="66">
        <v>34840080</v>
      </c>
      <c r="D40" s="66">
        <v>439710284.126194</v>
      </c>
      <c r="E40" s="66">
        <v>869537155.3522625</v>
      </c>
    </row>
    <row r="41" spans="1:5">
      <c r="A41" s="65" t="s">
        <v>96</v>
      </c>
      <c r="B41" s="66">
        <v>2616351825.5250587</v>
      </c>
      <c r="C41" s="66">
        <v>193509360</v>
      </c>
      <c r="D41" s="66">
        <v>2878518174.4476576</v>
      </c>
      <c r="E41" s="66">
        <v>5692335602.3227901</v>
      </c>
    </row>
    <row r="42" spans="1:5">
      <c r="A42" s="65" t="s">
        <v>111</v>
      </c>
      <c r="B42" s="66">
        <v>182978176.61521176</v>
      </c>
      <c r="C42" s="66">
        <v>15950880</v>
      </c>
      <c r="D42" s="66">
        <v>201313142.1300647</v>
      </c>
      <c r="E42" s="66">
        <v>398101348.23356593</v>
      </c>
    </row>
    <row r="43" spans="1:5">
      <c r="A43" s="65" t="s">
        <v>112</v>
      </c>
      <c r="B43" s="66">
        <v>173347746.26704276</v>
      </c>
      <c r="C43" s="66">
        <v>15111360</v>
      </c>
      <c r="D43" s="66">
        <v>190717713.59690344</v>
      </c>
      <c r="E43" s="66">
        <v>377148645.6949572</v>
      </c>
    </row>
    <row r="44" spans="1:5">
      <c r="A44" s="65" t="s">
        <v>117</v>
      </c>
      <c r="B44" s="66">
        <v>375586783.5785926</v>
      </c>
      <c r="C44" s="66">
        <v>32741280</v>
      </c>
      <c r="D44" s="66">
        <v>413221712.79329073</v>
      </c>
      <c r="E44" s="66">
        <v>817155399.00574064</v>
      </c>
    </row>
    <row r="45" spans="1:5">
      <c r="A45" s="65" t="s">
        <v>118</v>
      </c>
      <c r="B45" s="66">
        <v>601901896.76056504</v>
      </c>
      <c r="C45" s="66">
        <v>52470000</v>
      </c>
      <c r="D45" s="66">
        <v>662214283.32258129</v>
      </c>
      <c r="E45" s="66">
        <v>1309543908.6630459</v>
      </c>
    </row>
    <row r="46" spans="1:5">
      <c r="A46" s="65" t="s">
        <v>163</v>
      </c>
      <c r="B46" s="66">
        <v>158902100.74478921</v>
      </c>
      <c r="C46" s="66">
        <v>3777840</v>
      </c>
      <c r="D46" s="66">
        <v>174824570.79716149</v>
      </c>
      <c r="E46" s="66">
        <v>345719591.88704413</v>
      </c>
    </row>
    <row r="47" spans="1:5">
      <c r="A47" s="65" t="s">
        <v>119</v>
      </c>
      <c r="B47" s="66">
        <v>351510707.70817</v>
      </c>
      <c r="C47" s="66">
        <v>30642480</v>
      </c>
      <c r="D47" s="66">
        <v>386733141.46038747</v>
      </c>
      <c r="E47" s="66">
        <v>764773642.65921879</v>
      </c>
    </row>
    <row r="48" spans="1:5">
      <c r="A48" s="65" t="s">
        <v>174</v>
      </c>
      <c r="B48" s="66">
        <v>272986117.68068945</v>
      </c>
      <c r="C48" s="66">
        <v>26444880</v>
      </c>
      <c r="D48" s="66">
        <v>300340150.52928722</v>
      </c>
      <c r="E48" s="66">
        <v>593929524.86495948</v>
      </c>
    </row>
    <row r="49" spans="1:5">
      <c r="A49" s="65" t="s">
        <v>175</v>
      </c>
      <c r="B49" s="66">
        <v>741543136.80901611</v>
      </c>
      <c r="C49" s="66">
        <v>47852640</v>
      </c>
      <c r="D49" s="66">
        <v>815847997.05342019</v>
      </c>
      <c r="E49" s="66">
        <v>1613358095.4728725</v>
      </c>
    </row>
    <row r="50" spans="1:5">
      <c r="A50" s="65" t="s">
        <v>238</v>
      </c>
      <c r="B50" s="66">
        <v>233988100.86916241</v>
      </c>
      <c r="C50" s="66">
        <v>22667040</v>
      </c>
      <c r="D50" s="66">
        <v>257434414.73938906</v>
      </c>
      <c r="E50" s="66">
        <v>509082449.884251</v>
      </c>
    </row>
    <row r="51" spans="1:5">
      <c r="A51" s="65" t="s">
        <v>148</v>
      </c>
      <c r="B51" s="66">
        <v>0</v>
      </c>
      <c r="C51" s="66">
        <v>-31062240</v>
      </c>
      <c r="D51" s="66">
        <v>0</v>
      </c>
      <c r="E51" s="66">
        <v>0</v>
      </c>
    </row>
    <row r="52" spans="1:5">
      <c r="A52" s="65" t="s">
        <v>312</v>
      </c>
      <c r="B52" s="66">
        <v>9566083946.9999962</v>
      </c>
      <c r="C52" s="66">
        <v>721987200</v>
      </c>
      <c r="D52" s="66">
        <v>10524634428.401247</v>
      </c>
      <c r="E52" s="66">
        <v>20812705575.401245</v>
      </c>
    </row>
    <row r="55" spans="1:5">
      <c r="A55" t="s">
        <v>313</v>
      </c>
      <c r="E55" s="57"/>
    </row>
    <row r="56" spans="1:5">
      <c r="A56" s="64" t="s">
        <v>307</v>
      </c>
      <c r="B56" t="s">
        <v>314</v>
      </c>
    </row>
    <row r="57" spans="1:5">
      <c r="A57" s="65" t="s">
        <v>198</v>
      </c>
      <c r="B57" s="66">
        <v>15111360</v>
      </c>
    </row>
    <row r="58" spans="1:5">
      <c r="A58" s="65" t="s">
        <v>109</v>
      </c>
      <c r="B58" s="66">
        <v>27284400</v>
      </c>
    </row>
    <row r="59" spans="1:5">
      <c r="A59" s="65" t="s">
        <v>148</v>
      </c>
      <c r="B59" s="66">
        <v>-31062240</v>
      </c>
    </row>
    <row r="60" spans="1:5">
      <c r="A60" s="65" t="s">
        <v>241</v>
      </c>
      <c r="B60" s="66">
        <v>0</v>
      </c>
    </row>
    <row r="61" spans="1:5">
      <c r="A61" s="65" t="s">
        <v>114</v>
      </c>
      <c r="B61" s="66">
        <v>44914320</v>
      </c>
    </row>
    <row r="62" spans="1:5">
      <c r="A62" s="65" t="s">
        <v>115</v>
      </c>
      <c r="B62" s="66">
        <v>189731520</v>
      </c>
    </row>
    <row r="63" spans="1:5">
      <c r="A63" s="65" t="s">
        <v>116</v>
      </c>
      <c r="B63" s="66">
        <v>34840080</v>
      </c>
    </row>
    <row r="64" spans="1:5">
      <c r="A64" s="65" t="s">
        <v>96</v>
      </c>
      <c r="B64" s="66">
        <v>193509360</v>
      </c>
    </row>
    <row r="65" spans="1:2">
      <c r="A65" s="65" t="s">
        <v>111</v>
      </c>
      <c r="B65" s="66">
        <v>15950880</v>
      </c>
    </row>
    <row r="66" spans="1:2">
      <c r="A66" s="65" t="s">
        <v>112</v>
      </c>
      <c r="B66" s="66">
        <v>15111360</v>
      </c>
    </row>
    <row r="67" spans="1:2">
      <c r="A67" s="65" t="s">
        <v>117</v>
      </c>
      <c r="B67" s="66">
        <v>32741280</v>
      </c>
    </row>
    <row r="68" spans="1:2">
      <c r="A68" s="65" t="s">
        <v>118</v>
      </c>
      <c r="B68" s="66">
        <v>52470000</v>
      </c>
    </row>
    <row r="69" spans="1:2">
      <c r="A69" s="65" t="s">
        <v>163</v>
      </c>
      <c r="B69" s="66">
        <v>3777840</v>
      </c>
    </row>
    <row r="70" spans="1:2">
      <c r="A70" s="65" t="s">
        <v>119</v>
      </c>
      <c r="B70" s="66">
        <v>30642480</v>
      </c>
    </row>
    <row r="71" spans="1:2">
      <c r="A71" s="65" t="s">
        <v>174</v>
      </c>
      <c r="B71" s="66">
        <v>26444880</v>
      </c>
    </row>
    <row r="72" spans="1:2">
      <c r="A72" s="65" t="s">
        <v>175</v>
      </c>
      <c r="B72" s="66">
        <v>47852640</v>
      </c>
    </row>
    <row r="73" spans="1:2">
      <c r="A73" s="65" t="s">
        <v>238</v>
      </c>
      <c r="B73" s="66">
        <v>22667040</v>
      </c>
    </row>
    <row r="74" spans="1:2">
      <c r="A74" s="65" t="s">
        <v>312</v>
      </c>
      <c r="B74" s="66">
        <v>721987200</v>
      </c>
    </row>
  </sheetData>
  <autoFilter ref="A1:D24" xr:uid="{3AE135C1-68AF-4536-AB88-4DF6B846C816}"/>
  <pageMargins left="0.7" right="0.7" top="0.75" bottom="0.75" header="0.3" footer="0.3"/>
  <pageSetup paperSize="9"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D82E2-CAE2-4EEF-BFC8-708E09BDD7C5}">
  <dimension ref="A2:H1124"/>
  <sheetViews>
    <sheetView topLeftCell="B1" zoomScale="144" workbookViewId="0">
      <selection activeCell="E8" activeCellId="1" sqref="F8 E8"/>
    </sheetView>
  </sheetViews>
  <sheetFormatPr baseColWidth="10" defaultColWidth="10.85546875" defaultRowHeight="12.75"/>
  <cols>
    <col min="1" max="1" width="17.5703125" style="24" customWidth="1"/>
    <col min="2" max="5" width="10.85546875" style="24"/>
    <col min="6" max="6" width="53.28515625" style="24" customWidth="1"/>
    <col min="7" max="7" width="10.85546875" style="24"/>
    <col min="8" max="8" width="33.7109375" style="24" customWidth="1"/>
    <col min="9" max="16384" width="10.85546875" style="24"/>
  </cols>
  <sheetData>
    <row r="2" spans="1:8">
      <c r="A2" s="23" t="s">
        <v>315</v>
      </c>
      <c r="C2" s="20" t="s">
        <v>316</v>
      </c>
      <c r="D2" s="20" t="s">
        <v>317</v>
      </c>
      <c r="F2" s="23" t="s">
        <v>318</v>
      </c>
      <c r="H2" s="20" t="s">
        <v>16</v>
      </c>
    </row>
    <row r="3" spans="1:8">
      <c r="A3" s="25" t="s">
        <v>319</v>
      </c>
      <c r="C3" s="21" t="s">
        <v>319</v>
      </c>
      <c r="D3" s="21" t="s">
        <v>320</v>
      </c>
      <c r="F3" s="25" t="s">
        <v>321</v>
      </c>
      <c r="H3" s="25" t="s">
        <v>102</v>
      </c>
    </row>
    <row r="4" spans="1:8">
      <c r="A4" s="25" t="s">
        <v>95</v>
      </c>
      <c r="C4" s="21" t="s">
        <v>319</v>
      </c>
      <c r="D4" s="21" t="s">
        <v>322</v>
      </c>
      <c r="F4" s="25" t="s">
        <v>323</v>
      </c>
      <c r="H4" s="25" t="s">
        <v>105</v>
      </c>
    </row>
    <row r="5" spans="1:8">
      <c r="A5" s="25" t="s">
        <v>324</v>
      </c>
      <c r="C5" s="21" t="s">
        <v>319</v>
      </c>
      <c r="D5" s="21" t="s">
        <v>325</v>
      </c>
      <c r="F5" s="25" t="s">
        <v>326</v>
      </c>
      <c r="H5" s="25" t="s">
        <v>108</v>
      </c>
    </row>
    <row r="6" spans="1:8" ht="11.45" customHeight="1">
      <c r="A6" s="25" t="s">
        <v>327</v>
      </c>
      <c r="C6" s="21" t="s">
        <v>319</v>
      </c>
      <c r="D6" s="21" t="s">
        <v>328</v>
      </c>
      <c r="F6" s="25" t="s">
        <v>329</v>
      </c>
      <c r="H6" s="25" t="s">
        <v>122</v>
      </c>
    </row>
    <row r="7" spans="1:8">
      <c r="A7" s="25" t="s">
        <v>330</v>
      </c>
      <c r="C7" s="21" t="s">
        <v>319</v>
      </c>
      <c r="D7" s="21" t="s">
        <v>331</v>
      </c>
      <c r="F7" s="25" t="s">
        <v>332</v>
      </c>
      <c r="H7" s="25" t="s">
        <v>128</v>
      </c>
    </row>
    <row r="8" spans="1:8">
      <c r="A8" s="25" t="s">
        <v>333</v>
      </c>
      <c r="C8" s="21" t="s">
        <v>319</v>
      </c>
      <c r="D8" s="21" t="s">
        <v>334</v>
      </c>
      <c r="F8" s="25" t="s">
        <v>266</v>
      </c>
      <c r="H8" s="25" t="s">
        <v>99</v>
      </c>
    </row>
    <row r="9" spans="1:8">
      <c r="A9" s="25" t="s">
        <v>335</v>
      </c>
      <c r="C9" s="21" t="s">
        <v>319</v>
      </c>
      <c r="D9" s="21" t="s">
        <v>336</v>
      </c>
      <c r="F9" s="25" t="s">
        <v>337</v>
      </c>
      <c r="H9" s="25" t="s">
        <v>140</v>
      </c>
    </row>
    <row r="10" spans="1:8" ht="12.95" customHeight="1">
      <c r="A10" s="25" t="s">
        <v>338</v>
      </c>
      <c r="C10" s="21" t="s">
        <v>319</v>
      </c>
      <c r="D10" s="21" t="s">
        <v>339</v>
      </c>
      <c r="F10" s="25" t="s">
        <v>340</v>
      </c>
      <c r="H10" s="25" t="s">
        <v>93</v>
      </c>
    </row>
    <row r="11" spans="1:8">
      <c r="A11" s="25" t="s">
        <v>341</v>
      </c>
      <c r="C11" s="21" t="s">
        <v>319</v>
      </c>
      <c r="D11" s="21" t="s">
        <v>342</v>
      </c>
      <c r="F11" s="25" t="s">
        <v>343</v>
      </c>
    </row>
    <row r="12" spans="1:8">
      <c r="A12" s="25" t="s">
        <v>344</v>
      </c>
      <c r="C12" s="21" t="s">
        <v>319</v>
      </c>
      <c r="D12" s="21" t="s">
        <v>345</v>
      </c>
      <c r="F12" s="25" t="s">
        <v>346</v>
      </c>
    </row>
    <row r="13" spans="1:8">
      <c r="A13" s="25" t="s">
        <v>347</v>
      </c>
      <c r="C13" s="21" t="s">
        <v>319</v>
      </c>
      <c r="D13" s="21" t="s">
        <v>348</v>
      </c>
      <c r="F13" s="25" t="s">
        <v>349</v>
      </c>
    </row>
    <row r="14" spans="1:8" ht="12.95" customHeight="1">
      <c r="A14" s="25" t="s">
        <v>350</v>
      </c>
      <c r="C14" s="21" t="s">
        <v>95</v>
      </c>
      <c r="D14" s="21" t="s">
        <v>351</v>
      </c>
      <c r="F14" s="25" t="s">
        <v>352</v>
      </c>
    </row>
    <row r="15" spans="1:8">
      <c r="A15" s="25" t="s">
        <v>353</v>
      </c>
      <c r="C15" s="21" t="s">
        <v>95</v>
      </c>
      <c r="D15" s="21" t="s">
        <v>354</v>
      </c>
      <c r="F15" s="25" t="s">
        <v>355</v>
      </c>
    </row>
    <row r="16" spans="1:8">
      <c r="A16" s="25" t="s">
        <v>356</v>
      </c>
      <c r="C16" s="21" t="s">
        <v>95</v>
      </c>
      <c r="D16" s="21" t="s">
        <v>357</v>
      </c>
      <c r="F16" s="25" t="s">
        <v>358</v>
      </c>
    </row>
    <row r="17" spans="1:6">
      <c r="A17" s="25" t="s">
        <v>359</v>
      </c>
      <c r="C17" s="21" t="s">
        <v>95</v>
      </c>
      <c r="D17" s="21" t="s">
        <v>360</v>
      </c>
      <c r="F17" s="25" t="s">
        <v>361</v>
      </c>
    </row>
    <row r="18" spans="1:6" ht="12.95" customHeight="1">
      <c r="A18" s="25" t="s">
        <v>362</v>
      </c>
      <c r="C18" s="21" t="s">
        <v>95</v>
      </c>
      <c r="D18" s="21" t="s">
        <v>198</v>
      </c>
      <c r="F18" s="25" t="s">
        <v>363</v>
      </c>
    </row>
    <row r="19" spans="1:6">
      <c r="A19" s="25" t="s">
        <v>364</v>
      </c>
      <c r="C19" s="21" t="s">
        <v>95</v>
      </c>
      <c r="D19" s="21" t="s">
        <v>109</v>
      </c>
    </row>
    <row r="20" spans="1:6">
      <c r="A20" s="25" t="s">
        <v>365</v>
      </c>
      <c r="C20" s="21" t="s">
        <v>95</v>
      </c>
      <c r="D20" s="21" t="s">
        <v>366</v>
      </c>
    </row>
    <row r="21" spans="1:6">
      <c r="A21" s="25" t="s">
        <v>367</v>
      </c>
      <c r="C21" s="21" t="s">
        <v>95</v>
      </c>
      <c r="D21" s="21" t="s">
        <v>368</v>
      </c>
    </row>
    <row r="22" spans="1:6" ht="12.95" customHeight="1">
      <c r="A22" s="25" t="s">
        <v>369</v>
      </c>
      <c r="C22" s="21" t="s">
        <v>95</v>
      </c>
      <c r="D22" s="21" t="s">
        <v>370</v>
      </c>
    </row>
    <row r="23" spans="1:6">
      <c r="A23" s="25" t="s">
        <v>371</v>
      </c>
      <c r="C23" s="21" t="s">
        <v>95</v>
      </c>
      <c r="D23" s="21" t="s">
        <v>372</v>
      </c>
    </row>
    <row r="24" spans="1:6">
      <c r="A24" s="25" t="s">
        <v>373</v>
      </c>
      <c r="C24" s="21" t="s">
        <v>95</v>
      </c>
      <c r="D24" s="21" t="s">
        <v>374</v>
      </c>
    </row>
    <row r="25" spans="1:6" ht="12.95" customHeight="1">
      <c r="A25" s="25" t="s">
        <v>375</v>
      </c>
      <c r="C25" s="21" t="s">
        <v>95</v>
      </c>
      <c r="D25" s="21" t="s">
        <v>376</v>
      </c>
    </row>
    <row r="26" spans="1:6" ht="12.95" customHeight="1">
      <c r="A26" s="25" t="s">
        <v>377</v>
      </c>
      <c r="C26" s="21" t="s">
        <v>95</v>
      </c>
      <c r="D26" s="21" t="s">
        <v>378</v>
      </c>
    </row>
    <row r="27" spans="1:6">
      <c r="A27" s="25" t="s">
        <v>379</v>
      </c>
      <c r="C27" s="21" t="s">
        <v>95</v>
      </c>
      <c r="D27" s="21" t="s">
        <v>241</v>
      </c>
    </row>
    <row r="28" spans="1:6">
      <c r="A28" s="25" t="s">
        <v>240</v>
      </c>
      <c r="C28" s="21" t="s">
        <v>95</v>
      </c>
      <c r="D28" s="21" t="s">
        <v>380</v>
      </c>
    </row>
    <row r="29" spans="1:6">
      <c r="A29" s="25" t="s">
        <v>381</v>
      </c>
      <c r="C29" s="21" t="s">
        <v>95</v>
      </c>
      <c r="D29" s="21" t="s">
        <v>382</v>
      </c>
    </row>
    <row r="30" spans="1:6" ht="12.95" customHeight="1">
      <c r="A30" s="25" t="s">
        <v>383</v>
      </c>
      <c r="C30" s="21" t="s">
        <v>95</v>
      </c>
      <c r="D30" s="21" t="s">
        <v>384</v>
      </c>
    </row>
    <row r="31" spans="1:6">
      <c r="A31" s="25" t="s">
        <v>385</v>
      </c>
      <c r="C31" s="21" t="s">
        <v>95</v>
      </c>
      <c r="D31" s="21" t="s">
        <v>386</v>
      </c>
    </row>
    <row r="32" spans="1:6">
      <c r="A32" s="25" t="s">
        <v>387</v>
      </c>
      <c r="C32" s="21" t="s">
        <v>95</v>
      </c>
      <c r="D32" s="21" t="s">
        <v>388</v>
      </c>
    </row>
    <row r="33" spans="1:4">
      <c r="A33" s="25" t="s">
        <v>389</v>
      </c>
      <c r="C33" s="21" t="s">
        <v>95</v>
      </c>
      <c r="D33" s="21" t="s">
        <v>390</v>
      </c>
    </row>
    <row r="34" spans="1:4">
      <c r="A34" s="25" t="s">
        <v>391</v>
      </c>
      <c r="C34" s="21" t="s">
        <v>95</v>
      </c>
      <c r="D34" s="21" t="s">
        <v>392</v>
      </c>
    </row>
    <row r="35" spans="1:4" ht="12.95" customHeight="1">
      <c r="A35" s="25" t="s">
        <v>393</v>
      </c>
      <c r="C35" s="21" t="s">
        <v>95</v>
      </c>
      <c r="D35" s="21" t="s">
        <v>394</v>
      </c>
    </row>
    <row r="36" spans="1:4">
      <c r="C36" s="21" t="s">
        <v>95</v>
      </c>
      <c r="D36" s="21" t="s">
        <v>395</v>
      </c>
    </row>
    <row r="37" spans="1:4">
      <c r="C37" s="21" t="s">
        <v>95</v>
      </c>
      <c r="D37" s="21" t="s">
        <v>341</v>
      </c>
    </row>
    <row r="38" spans="1:4">
      <c r="C38" s="21" t="s">
        <v>95</v>
      </c>
      <c r="D38" s="21" t="s">
        <v>396</v>
      </c>
    </row>
    <row r="39" spans="1:4">
      <c r="C39" s="21" t="s">
        <v>95</v>
      </c>
      <c r="D39" s="21" t="s">
        <v>397</v>
      </c>
    </row>
    <row r="40" spans="1:4">
      <c r="C40" s="21" t="s">
        <v>95</v>
      </c>
      <c r="D40" s="21" t="s">
        <v>398</v>
      </c>
    </row>
    <row r="41" spans="1:4">
      <c r="C41" s="21" t="s">
        <v>95</v>
      </c>
      <c r="D41" s="21" t="s">
        <v>399</v>
      </c>
    </row>
    <row r="42" spans="1:4">
      <c r="C42" s="21" t="s">
        <v>95</v>
      </c>
      <c r="D42" s="21" t="s">
        <v>114</v>
      </c>
    </row>
    <row r="43" spans="1:4">
      <c r="C43" s="21" t="s">
        <v>95</v>
      </c>
      <c r="D43" s="21" t="s">
        <v>400</v>
      </c>
    </row>
    <row r="44" spans="1:4">
      <c r="C44" s="21" t="s">
        <v>95</v>
      </c>
      <c r="D44" s="21" t="s">
        <v>116</v>
      </c>
    </row>
    <row r="45" spans="1:4" ht="12.95" customHeight="1">
      <c r="C45" s="21" t="s">
        <v>95</v>
      </c>
      <c r="D45" s="21" t="s">
        <v>401</v>
      </c>
    </row>
    <row r="46" spans="1:4">
      <c r="C46" s="21" t="s">
        <v>95</v>
      </c>
      <c r="D46" s="21" t="s">
        <v>402</v>
      </c>
    </row>
    <row r="47" spans="1:4">
      <c r="C47" s="21" t="s">
        <v>95</v>
      </c>
      <c r="D47" s="21" t="s">
        <v>403</v>
      </c>
    </row>
    <row r="48" spans="1:4">
      <c r="C48" s="21" t="s">
        <v>95</v>
      </c>
      <c r="D48" s="21" t="s">
        <v>404</v>
      </c>
    </row>
    <row r="49" spans="3:4" ht="12.95" customHeight="1">
      <c r="C49" s="21" t="s">
        <v>95</v>
      </c>
      <c r="D49" s="21" t="s">
        <v>405</v>
      </c>
    </row>
    <row r="50" spans="3:4">
      <c r="C50" s="21" t="s">
        <v>95</v>
      </c>
      <c r="D50" s="21" t="s">
        <v>406</v>
      </c>
    </row>
    <row r="51" spans="3:4">
      <c r="C51" s="21" t="s">
        <v>95</v>
      </c>
      <c r="D51" s="21" t="s">
        <v>407</v>
      </c>
    </row>
    <row r="52" spans="3:4">
      <c r="C52" s="21" t="s">
        <v>95</v>
      </c>
      <c r="D52" s="21" t="s">
        <v>408</v>
      </c>
    </row>
    <row r="53" spans="3:4" ht="12.95" customHeight="1">
      <c r="C53" s="21" t="s">
        <v>95</v>
      </c>
      <c r="D53" s="21" t="s">
        <v>409</v>
      </c>
    </row>
    <row r="54" spans="3:4">
      <c r="C54" s="21" t="s">
        <v>95</v>
      </c>
      <c r="D54" s="21" t="s">
        <v>410</v>
      </c>
    </row>
    <row r="55" spans="3:4" ht="12.95" customHeight="1">
      <c r="C55" s="21" t="s">
        <v>95</v>
      </c>
      <c r="D55" s="21" t="s">
        <v>411</v>
      </c>
    </row>
    <row r="56" spans="3:4">
      <c r="C56" s="21" t="s">
        <v>95</v>
      </c>
      <c r="D56" s="21" t="s">
        <v>412</v>
      </c>
    </row>
    <row r="57" spans="3:4">
      <c r="C57" s="21" t="s">
        <v>95</v>
      </c>
      <c r="D57" s="21" t="s">
        <v>413</v>
      </c>
    </row>
    <row r="58" spans="3:4">
      <c r="C58" s="21" t="s">
        <v>95</v>
      </c>
      <c r="D58" s="21" t="s">
        <v>414</v>
      </c>
    </row>
    <row r="59" spans="3:4" ht="12.95" customHeight="1">
      <c r="C59" s="21" t="s">
        <v>95</v>
      </c>
      <c r="D59" s="21" t="s">
        <v>415</v>
      </c>
    </row>
    <row r="60" spans="3:4">
      <c r="C60" s="21" t="s">
        <v>95</v>
      </c>
      <c r="D60" s="21" t="s">
        <v>416</v>
      </c>
    </row>
    <row r="61" spans="3:4">
      <c r="C61" s="21" t="s">
        <v>95</v>
      </c>
      <c r="D61" s="21" t="s">
        <v>417</v>
      </c>
    </row>
    <row r="62" spans="3:4">
      <c r="C62" s="21" t="s">
        <v>95</v>
      </c>
      <c r="D62" s="21" t="s">
        <v>418</v>
      </c>
    </row>
    <row r="63" spans="3:4">
      <c r="C63" s="21" t="s">
        <v>95</v>
      </c>
      <c r="D63" s="21" t="s">
        <v>419</v>
      </c>
    </row>
    <row r="64" spans="3:4">
      <c r="C64" s="21" t="s">
        <v>95</v>
      </c>
      <c r="D64" s="21" t="s">
        <v>420</v>
      </c>
    </row>
    <row r="65" spans="3:4" ht="12.95" customHeight="1">
      <c r="C65" s="21" t="s">
        <v>95</v>
      </c>
      <c r="D65" s="21" t="s">
        <v>421</v>
      </c>
    </row>
    <row r="66" spans="3:4" ht="12.95" customHeight="1">
      <c r="C66" s="21" t="s">
        <v>95</v>
      </c>
      <c r="D66" s="21" t="s">
        <v>422</v>
      </c>
    </row>
    <row r="67" spans="3:4">
      <c r="C67" s="21" t="s">
        <v>95</v>
      </c>
      <c r="D67" s="21" t="s">
        <v>423</v>
      </c>
    </row>
    <row r="68" spans="3:4">
      <c r="C68" s="21" t="s">
        <v>95</v>
      </c>
      <c r="D68" s="21" t="s">
        <v>424</v>
      </c>
    </row>
    <row r="69" spans="3:4" ht="12.95" customHeight="1">
      <c r="C69" s="21" t="s">
        <v>95</v>
      </c>
      <c r="D69" s="21" t="s">
        <v>425</v>
      </c>
    </row>
    <row r="70" spans="3:4">
      <c r="C70" s="21" t="s">
        <v>95</v>
      </c>
      <c r="D70" s="21" t="s">
        <v>426</v>
      </c>
    </row>
    <row r="71" spans="3:4">
      <c r="C71" s="21" t="s">
        <v>95</v>
      </c>
      <c r="D71" s="21" t="s">
        <v>427</v>
      </c>
    </row>
    <row r="72" spans="3:4">
      <c r="C72" s="21" t="s">
        <v>95</v>
      </c>
      <c r="D72" s="21" t="s">
        <v>428</v>
      </c>
    </row>
    <row r="73" spans="3:4">
      <c r="C73" s="21" t="s">
        <v>95</v>
      </c>
      <c r="D73" s="21" t="s">
        <v>429</v>
      </c>
    </row>
    <row r="74" spans="3:4">
      <c r="C74" s="21" t="s">
        <v>95</v>
      </c>
      <c r="D74" s="21" t="s">
        <v>430</v>
      </c>
    </row>
    <row r="75" spans="3:4">
      <c r="C75" s="21" t="s">
        <v>95</v>
      </c>
      <c r="D75" s="21" t="s">
        <v>431</v>
      </c>
    </row>
    <row r="76" spans="3:4">
      <c r="C76" s="21" t="s">
        <v>95</v>
      </c>
      <c r="D76" s="21" t="s">
        <v>432</v>
      </c>
    </row>
    <row r="77" spans="3:4">
      <c r="C77" s="21" t="s">
        <v>95</v>
      </c>
      <c r="D77" s="21" t="s">
        <v>433</v>
      </c>
    </row>
    <row r="78" spans="3:4">
      <c r="C78" s="21" t="s">
        <v>95</v>
      </c>
      <c r="D78" s="21" t="s">
        <v>434</v>
      </c>
    </row>
    <row r="79" spans="3:4">
      <c r="C79" s="21" t="s">
        <v>95</v>
      </c>
      <c r="D79" s="21" t="s">
        <v>435</v>
      </c>
    </row>
    <row r="80" spans="3:4">
      <c r="C80" s="21" t="s">
        <v>95</v>
      </c>
      <c r="D80" s="21" t="s">
        <v>436</v>
      </c>
    </row>
    <row r="81" spans="3:4">
      <c r="C81" s="21" t="s">
        <v>95</v>
      </c>
      <c r="D81" s="21" t="s">
        <v>437</v>
      </c>
    </row>
    <row r="82" spans="3:4">
      <c r="C82" s="21" t="s">
        <v>95</v>
      </c>
      <c r="D82" s="21" t="s">
        <v>297</v>
      </c>
    </row>
    <row r="83" spans="3:4">
      <c r="C83" s="21" t="s">
        <v>95</v>
      </c>
      <c r="D83" s="21" t="s">
        <v>438</v>
      </c>
    </row>
    <row r="84" spans="3:4">
      <c r="C84" s="21" t="s">
        <v>95</v>
      </c>
      <c r="D84" s="21" t="s">
        <v>439</v>
      </c>
    </row>
    <row r="85" spans="3:4">
      <c r="C85" s="21" t="s">
        <v>95</v>
      </c>
      <c r="D85" s="21" t="s">
        <v>440</v>
      </c>
    </row>
    <row r="86" spans="3:4">
      <c r="C86" s="21" t="s">
        <v>95</v>
      </c>
      <c r="D86" s="21" t="s">
        <v>375</v>
      </c>
    </row>
    <row r="87" spans="3:4">
      <c r="C87" s="21" t="s">
        <v>95</v>
      </c>
      <c r="D87" s="21" t="s">
        <v>441</v>
      </c>
    </row>
    <row r="88" spans="3:4">
      <c r="C88" s="21" t="s">
        <v>95</v>
      </c>
      <c r="D88" s="21" t="s">
        <v>442</v>
      </c>
    </row>
    <row r="89" spans="3:4">
      <c r="C89" s="21" t="s">
        <v>95</v>
      </c>
      <c r="D89" s="21" t="s">
        <v>443</v>
      </c>
    </row>
    <row r="90" spans="3:4">
      <c r="C90" s="21" t="s">
        <v>95</v>
      </c>
      <c r="D90" s="21" t="s">
        <v>444</v>
      </c>
    </row>
    <row r="91" spans="3:4">
      <c r="C91" s="21" t="s">
        <v>95</v>
      </c>
      <c r="D91" s="21" t="s">
        <v>445</v>
      </c>
    </row>
    <row r="92" spans="3:4">
      <c r="C92" s="21" t="s">
        <v>95</v>
      </c>
      <c r="D92" s="21" t="s">
        <v>446</v>
      </c>
    </row>
    <row r="93" spans="3:4">
      <c r="C93" s="21" t="s">
        <v>95</v>
      </c>
      <c r="D93" s="21" t="s">
        <v>298</v>
      </c>
    </row>
    <row r="94" spans="3:4">
      <c r="C94" s="21" t="s">
        <v>95</v>
      </c>
      <c r="D94" s="21" t="s">
        <v>447</v>
      </c>
    </row>
    <row r="95" spans="3:4">
      <c r="C95" s="21" t="s">
        <v>95</v>
      </c>
      <c r="D95" s="21" t="s">
        <v>448</v>
      </c>
    </row>
    <row r="96" spans="3:4">
      <c r="C96" s="21" t="s">
        <v>95</v>
      </c>
      <c r="D96" s="21" t="s">
        <v>449</v>
      </c>
    </row>
    <row r="97" spans="3:4">
      <c r="C97" s="21" t="s">
        <v>95</v>
      </c>
      <c r="D97" s="21" t="s">
        <v>450</v>
      </c>
    </row>
    <row r="98" spans="3:4">
      <c r="C98" s="21" t="s">
        <v>95</v>
      </c>
      <c r="D98" s="21" t="s">
        <v>451</v>
      </c>
    </row>
    <row r="99" spans="3:4">
      <c r="C99" s="21" t="s">
        <v>95</v>
      </c>
      <c r="D99" s="21" t="s">
        <v>452</v>
      </c>
    </row>
    <row r="100" spans="3:4">
      <c r="C100" s="21" t="s">
        <v>95</v>
      </c>
      <c r="D100" s="21" t="s">
        <v>453</v>
      </c>
    </row>
    <row r="101" spans="3:4">
      <c r="C101" s="21" t="s">
        <v>95</v>
      </c>
      <c r="D101" s="21" t="s">
        <v>454</v>
      </c>
    </row>
    <row r="102" spans="3:4">
      <c r="C102" s="21" t="s">
        <v>95</v>
      </c>
      <c r="D102" s="21" t="s">
        <v>455</v>
      </c>
    </row>
    <row r="103" spans="3:4">
      <c r="C103" s="21" t="s">
        <v>95</v>
      </c>
      <c r="D103" s="21" t="s">
        <v>456</v>
      </c>
    </row>
    <row r="104" spans="3:4">
      <c r="C104" s="21" t="s">
        <v>95</v>
      </c>
      <c r="D104" s="21" t="s">
        <v>457</v>
      </c>
    </row>
    <row r="105" spans="3:4">
      <c r="C105" s="21" t="s">
        <v>95</v>
      </c>
      <c r="D105" s="21" t="s">
        <v>458</v>
      </c>
    </row>
    <row r="106" spans="3:4">
      <c r="C106" s="21" t="s">
        <v>95</v>
      </c>
      <c r="D106" s="21" t="s">
        <v>459</v>
      </c>
    </row>
    <row r="107" spans="3:4">
      <c r="C107" s="21" t="s">
        <v>95</v>
      </c>
      <c r="D107" s="21" t="s">
        <v>460</v>
      </c>
    </row>
    <row r="108" spans="3:4">
      <c r="C108" s="21" t="s">
        <v>95</v>
      </c>
      <c r="D108" s="21" t="s">
        <v>461</v>
      </c>
    </row>
    <row r="109" spans="3:4">
      <c r="C109" s="21" t="s">
        <v>95</v>
      </c>
      <c r="D109" s="21" t="s">
        <v>462</v>
      </c>
    </row>
    <row r="110" spans="3:4">
      <c r="C110" s="21" t="s">
        <v>95</v>
      </c>
      <c r="D110" s="21" t="s">
        <v>463</v>
      </c>
    </row>
    <row r="111" spans="3:4">
      <c r="C111" s="21" t="s">
        <v>95</v>
      </c>
      <c r="D111" s="21" t="s">
        <v>464</v>
      </c>
    </row>
    <row r="112" spans="3:4">
      <c r="C112" s="21" t="s">
        <v>95</v>
      </c>
      <c r="D112" s="21" t="s">
        <v>465</v>
      </c>
    </row>
    <row r="113" spans="3:4">
      <c r="C113" s="21" t="s">
        <v>95</v>
      </c>
      <c r="D113" s="21" t="s">
        <v>466</v>
      </c>
    </row>
    <row r="114" spans="3:4">
      <c r="C114" s="21" t="s">
        <v>95</v>
      </c>
      <c r="D114" s="21" t="s">
        <v>467</v>
      </c>
    </row>
    <row r="115" spans="3:4">
      <c r="C115" s="21" t="s">
        <v>95</v>
      </c>
      <c r="D115" s="21" t="s">
        <v>468</v>
      </c>
    </row>
    <row r="116" spans="3:4">
      <c r="C116" s="21" t="s">
        <v>95</v>
      </c>
      <c r="D116" s="21" t="s">
        <v>469</v>
      </c>
    </row>
    <row r="117" spans="3:4">
      <c r="C117" s="21" t="s">
        <v>95</v>
      </c>
      <c r="D117" s="21" t="s">
        <v>470</v>
      </c>
    </row>
    <row r="118" spans="3:4">
      <c r="C118" s="21" t="s">
        <v>95</v>
      </c>
      <c r="D118" s="21" t="s">
        <v>117</v>
      </c>
    </row>
    <row r="119" spans="3:4">
      <c r="C119" s="21" t="s">
        <v>95</v>
      </c>
      <c r="D119" s="21" t="s">
        <v>299</v>
      </c>
    </row>
    <row r="120" spans="3:4">
      <c r="C120" s="21" t="s">
        <v>95</v>
      </c>
      <c r="D120" s="21" t="s">
        <v>471</v>
      </c>
    </row>
    <row r="121" spans="3:4">
      <c r="C121" s="21" t="s">
        <v>95</v>
      </c>
      <c r="D121" s="21" t="s">
        <v>472</v>
      </c>
    </row>
    <row r="122" spans="3:4">
      <c r="C122" s="21" t="s">
        <v>95</v>
      </c>
      <c r="D122" s="21" t="s">
        <v>473</v>
      </c>
    </row>
    <row r="123" spans="3:4">
      <c r="C123" s="21" t="s">
        <v>95</v>
      </c>
      <c r="D123" s="21" t="s">
        <v>474</v>
      </c>
    </row>
    <row r="124" spans="3:4">
      <c r="C124" s="21" t="s">
        <v>95</v>
      </c>
      <c r="D124" s="21" t="s">
        <v>475</v>
      </c>
    </row>
    <row r="125" spans="3:4">
      <c r="C125" s="21" t="s">
        <v>95</v>
      </c>
      <c r="D125" s="21" t="s">
        <v>476</v>
      </c>
    </row>
    <row r="126" spans="3:4">
      <c r="C126" s="21" t="s">
        <v>95</v>
      </c>
      <c r="D126" s="21" t="s">
        <v>163</v>
      </c>
    </row>
    <row r="127" spans="3:4">
      <c r="C127" s="21" t="s">
        <v>95</v>
      </c>
      <c r="D127" s="21" t="s">
        <v>477</v>
      </c>
    </row>
    <row r="128" spans="3:4">
      <c r="C128" s="21" t="s">
        <v>95</v>
      </c>
      <c r="D128" s="21" t="s">
        <v>478</v>
      </c>
    </row>
    <row r="129" spans="3:4">
      <c r="C129" s="21" t="s">
        <v>95</v>
      </c>
      <c r="D129" s="21" t="s">
        <v>479</v>
      </c>
    </row>
    <row r="130" spans="3:4">
      <c r="C130" s="21" t="s">
        <v>95</v>
      </c>
      <c r="D130" s="21" t="s">
        <v>480</v>
      </c>
    </row>
    <row r="131" spans="3:4">
      <c r="C131" s="21" t="s">
        <v>95</v>
      </c>
      <c r="D131" s="21" t="s">
        <v>481</v>
      </c>
    </row>
    <row r="132" spans="3:4">
      <c r="C132" s="21" t="s">
        <v>95</v>
      </c>
      <c r="D132" s="21" t="s">
        <v>482</v>
      </c>
    </row>
    <row r="133" spans="3:4">
      <c r="C133" s="21" t="s">
        <v>95</v>
      </c>
      <c r="D133" s="21" t="s">
        <v>483</v>
      </c>
    </row>
    <row r="134" spans="3:4">
      <c r="C134" s="21" t="s">
        <v>95</v>
      </c>
      <c r="D134" s="21" t="s">
        <v>484</v>
      </c>
    </row>
    <row r="135" spans="3:4">
      <c r="C135" s="21" t="s">
        <v>95</v>
      </c>
      <c r="D135" s="21" t="s">
        <v>119</v>
      </c>
    </row>
    <row r="136" spans="3:4">
      <c r="C136" s="21" t="s">
        <v>95</v>
      </c>
      <c r="D136" s="21" t="s">
        <v>485</v>
      </c>
    </row>
    <row r="137" spans="3:4">
      <c r="C137" s="21" t="s">
        <v>95</v>
      </c>
      <c r="D137" s="21" t="s">
        <v>486</v>
      </c>
    </row>
    <row r="138" spans="3:4">
      <c r="C138" s="21" t="s">
        <v>95</v>
      </c>
      <c r="D138" s="21" t="s">
        <v>487</v>
      </c>
    </row>
    <row r="139" spans="3:4">
      <c r="C139" s="21" t="s">
        <v>324</v>
      </c>
      <c r="D139" s="21" t="s">
        <v>324</v>
      </c>
    </row>
    <row r="140" spans="3:4">
      <c r="C140" s="21" t="s">
        <v>324</v>
      </c>
      <c r="D140" s="21" t="s">
        <v>488</v>
      </c>
    </row>
    <row r="141" spans="3:4">
      <c r="C141" s="21" t="s">
        <v>324</v>
      </c>
      <c r="D141" s="21" t="s">
        <v>489</v>
      </c>
    </row>
    <row r="142" spans="3:4">
      <c r="C142" s="21" t="s">
        <v>324</v>
      </c>
      <c r="D142" s="21" t="s">
        <v>490</v>
      </c>
    </row>
    <row r="143" spans="3:4">
      <c r="C143" s="21" t="s">
        <v>324</v>
      </c>
      <c r="D143" s="21" t="s">
        <v>491</v>
      </c>
    </row>
    <row r="144" spans="3:4">
      <c r="C144" s="21" t="s">
        <v>324</v>
      </c>
      <c r="D144" s="21" t="s">
        <v>492</v>
      </c>
    </row>
    <row r="145" spans="3:4">
      <c r="C145" s="21" t="s">
        <v>324</v>
      </c>
      <c r="D145" s="21" t="s">
        <v>493</v>
      </c>
    </row>
    <row r="146" spans="3:4">
      <c r="C146" s="21" t="s">
        <v>327</v>
      </c>
      <c r="D146" s="21" t="s">
        <v>494</v>
      </c>
    </row>
    <row r="147" spans="3:4">
      <c r="C147" s="21" t="s">
        <v>327</v>
      </c>
      <c r="D147" s="21" t="s">
        <v>495</v>
      </c>
    </row>
    <row r="148" spans="3:4">
      <c r="C148" s="21" t="s">
        <v>330</v>
      </c>
      <c r="D148" s="21" t="s">
        <v>496</v>
      </c>
    </row>
    <row r="149" spans="3:4">
      <c r="C149" s="21" t="s">
        <v>330</v>
      </c>
      <c r="D149" s="21" t="s">
        <v>497</v>
      </c>
    </row>
    <row r="150" spans="3:4">
      <c r="C150" s="21" t="s">
        <v>330</v>
      </c>
      <c r="D150" s="21" t="s">
        <v>498</v>
      </c>
    </row>
    <row r="151" spans="3:4">
      <c r="C151" s="21" t="s">
        <v>330</v>
      </c>
      <c r="D151" s="21" t="s">
        <v>499</v>
      </c>
    </row>
    <row r="152" spans="3:4">
      <c r="C152" s="21" t="s">
        <v>330</v>
      </c>
      <c r="D152" s="21" t="s">
        <v>500</v>
      </c>
    </row>
    <row r="153" spans="3:4">
      <c r="C153" s="21" t="s">
        <v>330</v>
      </c>
      <c r="D153" s="21" t="s">
        <v>501</v>
      </c>
    </row>
    <row r="154" spans="3:4">
      <c r="C154" s="21" t="s">
        <v>330</v>
      </c>
      <c r="D154" s="21" t="s">
        <v>502</v>
      </c>
    </row>
    <row r="155" spans="3:4">
      <c r="C155" s="21" t="s">
        <v>330</v>
      </c>
      <c r="D155" s="21" t="s">
        <v>503</v>
      </c>
    </row>
    <row r="156" spans="3:4">
      <c r="C156" s="21" t="s">
        <v>330</v>
      </c>
      <c r="D156" s="21" t="s">
        <v>504</v>
      </c>
    </row>
    <row r="157" spans="3:4">
      <c r="C157" s="21" t="s">
        <v>330</v>
      </c>
      <c r="D157" s="21" t="s">
        <v>505</v>
      </c>
    </row>
    <row r="158" spans="3:4">
      <c r="C158" s="21" t="s">
        <v>330</v>
      </c>
      <c r="D158" s="21" t="s">
        <v>506</v>
      </c>
    </row>
    <row r="159" spans="3:4">
      <c r="C159" s="21" t="s">
        <v>330</v>
      </c>
      <c r="D159" s="21" t="s">
        <v>507</v>
      </c>
    </row>
    <row r="160" spans="3:4">
      <c r="C160" s="21" t="s">
        <v>330</v>
      </c>
      <c r="D160" s="21" t="s">
        <v>508</v>
      </c>
    </row>
    <row r="161" spans="3:4">
      <c r="C161" s="21" t="s">
        <v>330</v>
      </c>
      <c r="D161" s="21" t="s">
        <v>509</v>
      </c>
    </row>
    <row r="162" spans="3:4">
      <c r="C162" s="21" t="s">
        <v>330</v>
      </c>
      <c r="D162" s="21" t="s">
        <v>510</v>
      </c>
    </row>
    <row r="163" spans="3:4">
      <c r="C163" s="21" t="s">
        <v>330</v>
      </c>
      <c r="D163" s="21" t="s">
        <v>511</v>
      </c>
    </row>
    <row r="164" spans="3:4">
      <c r="C164" s="21" t="s">
        <v>330</v>
      </c>
      <c r="D164" s="21" t="s">
        <v>452</v>
      </c>
    </row>
    <row r="165" spans="3:4">
      <c r="C165" s="21" t="s">
        <v>330</v>
      </c>
      <c r="D165" s="21" t="s">
        <v>512</v>
      </c>
    </row>
    <row r="166" spans="3:4">
      <c r="C166" s="21" t="s">
        <v>330</v>
      </c>
      <c r="D166" s="21" t="s">
        <v>513</v>
      </c>
    </row>
    <row r="167" spans="3:4">
      <c r="C167" s="21" t="s">
        <v>330</v>
      </c>
      <c r="D167" s="21" t="s">
        <v>514</v>
      </c>
    </row>
    <row r="168" spans="3:4">
      <c r="C168" s="21" t="s">
        <v>330</v>
      </c>
      <c r="D168" s="21" t="s">
        <v>515</v>
      </c>
    </row>
    <row r="169" spans="3:4">
      <c r="C169" s="21" t="s">
        <v>330</v>
      </c>
      <c r="D169" s="21" t="s">
        <v>516</v>
      </c>
    </row>
    <row r="170" spans="3:4">
      <c r="C170" s="21" t="s">
        <v>330</v>
      </c>
      <c r="D170" s="21" t="s">
        <v>517</v>
      </c>
    </row>
    <row r="171" spans="3:4">
      <c r="C171" s="21" t="s">
        <v>333</v>
      </c>
      <c r="D171" s="21" t="s">
        <v>518</v>
      </c>
    </row>
    <row r="172" spans="3:4">
      <c r="C172" s="21" t="s">
        <v>335</v>
      </c>
      <c r="D172" s="21" t="s">
        <v>519</v>
      </c>
    </row>
    <row r="173" spans="3:4">
      <c r="C173" s="21" t="s">
        <v>335</v>
      </c>
      <c r="D173" s="21" t="s">
        <v>520</v>
      </c>
    </row>
    <row r="174" spans="3:4">
      <c r="C174" s="21" t="s">
        <v>335</v>
      </c>
      <c r="D174" s="21" t="s">
        <v>521</v>
      </c>
    </row>
    <row r="175" spans="3:4">
      <c r="C175" s="21" t="s">
        <v>335</v>
      </c>
      <c r="D175" s="21" t="s">
        <v>522</v>
      </c>
    </row>
    <row r="176" spans="3:4">
      <c r="C176" s="21" t="s">
        <v>335</v>
      </c>
      <c r="D176" s="21" t="s">
        <v>523</v>
      </c>
    </row>
    <row r="177" spans="3:4">
      <c r="C177" s="21" t="s">
        <v>335</v>
      </c>
      <c r="D177" s="21" t="s">
        <v>524</v>
      </c>
    </row>
    <row r="178" spans="3:4">
      <c r="C178" s="21" t="s">
        <v>335</v>
      </c>
      <c r="D178" s="21" t="s">
        <v>525</v>
      </c>
    </row>
    <row r="179" spans="3:4">
      <c r="C179" s="21" t="s">
        <v>335</v>
      </c>
      <c r="D179" s="21" t="s">
        <v>526</v>
      </c>
    </row>
    <row r="180" spans="3:4">
      <c r="C180" s="21" t="s">
        <v>335</v>
      </c>
      <c r="D180" s="21" t="s">
        <v>527</v>
      </c>
    </row>
    <row r="181" spans="3:4">
      <c r="C181" s="21" t="s">
        <v>335</v>
      </c>
      <c r="D181" s="21" t="s">
        <v>528</v>
      </c>
    </row>
    <row r="182" spans="3:4">
      <c r="C182" s="21" t="s">
        <v>335</v>
      </c>
      <c r="D182" s="21" t="s">
        <v>529</v>
      </c>
    </row>
    <row r="183" spans="3:4">
      <c r="C183" s="21" t="s">
        <v>335</v>
      </c>
      <c r="D183" s="21" t="s">
        <v>359</v>
      </c>
    </row>
    <row r="184" spans="3:4">
      <c r="C184" s="21" t="s">
        <v>335</v>
      </c>
      <c r="D184" s="21" t="s">
        <v>530</v>
      </c>
    </row>
    <row r="185" spans="3:4">
      <c r="C185" s="21" t="s">
        <v>335</v>
      </c>
      <c r="D185" s="21" t="s">
        <v>531</v>
      </c>
    </row>
    <row r="186" spans="3:4">
      <c r="C186" s="21" t="s">
        <v>335</v>
      </c>
      <c r="D186" s="21" t="s">
        <v>532</v>
      </c>
    </row>
    <row r="187" spans="3:4">
      <c r="C187" s="21" t="s">
        <v>335</v>
      </c>
      <c r="D187" s="21" t="s">
        <v>533</v>
      </c>
    </row>
    <row r="188" spans="3:4">
      <c r="C188" s="21" t="s">
        <v>335</v>
      </c>
      <c r="D188" s="21" t="s">
        <v>534</v>
      </c>
    </row>
    <row r="189" spans="3:4">
      <c r="C189" s="21" t="s">
        <v>335</v>
      </c>
      <c r="D189" s="21" t="s">
        <v>535</v>
      </c>
    </row>
    <row r="190" spans="3:4">
      <c r="C190" s="21" t="s">
        <v>335</v>
      </c>
      <c r="D190" s="21" t="s">
        <v>536</v>
      </c>
    </row>
    <row r="191" spans="3:4">
      <c r="C191" s="21" t="s">
        <v>335</v>
      </c>
      <c r="D191" s="21" t="s">
        <v>537</v>
      </c>
    </row>
    <row r="192" spans="3:4">
      <c r="C192" s="21" t="s">
        <v>335</v>
      </c>
      <c r="D192" s="21" t="s">
        <v>538</v>
      </c>
    </row>
    <row r="193" spans="3:4">
      <c r="C193" s="21" t="s">
        <v>335</v>
      </c>
      <c r="D193" s="21" t="s">
        <v>539</v>
      </c>
    </row>
    <row r="194" spans="3:4">
      <c r="C194" s="21" t="s">
        <v>335</v>
      </c>
      <c r="D194" s="21" t="s">
        <v>540</v>
      </c>
    </row>
    <row r="195" spans="3:4">
      <c r="C195" s="21" t="s">
        <v>335</v>
      </c>
      <c r="D195" s="21" t="s">
        <v>541</v>
      </c>
    </row>
    <row r="196" spans="3:4">
      <c r="C196" s="21" t="s">
        <v>335</v>
      </c>
      <c r="D196" s="21" t="s">
        <v>542</v>
      </c>
    </row>
    <row r="197" spans="3:4">
      <c r="C197" s="21" t="s">
        <v>335</v>
      </c>
      <c r="D197" s="21" t="s">
        <v>543</v>
      </c>
    </row>
    <row r="198" spans="3:4">
      <c r="C198" s="21" t="s">
        <v>335</v>
      </c>
      <c r="D198" s="21" t="s">
        <v>544</v>
      </c>
    </row>
    <row r="199" spans="3:4">
      <c r="C199" s="21" t="s">
        <v>335</v>
      </c>
      <c r="D199" s="21" t="s">
        <v>545</v>
      </c>
    </row>
    <row r="200" spans="3:4">
      <c r="C200" s="21" t="s">
        <v>335</v>
      </c>
      <c r="D200" s="21" t="s">
        <v>546</v>
      </c>
    </row>
    <row r="201" spans="3:4">
      <c r="C201" s="21" t="s">
        <v>335</v>
      </c>
      <c r="D201" s="21" t="s">
        <v>547</v>
      </c>
    </row>
    <row r="202" spans="3:4">
      <c r="C202" s="21" t="s">
        <v>335</v>
      </c>
      <c r="D202" s="21" t="s">
        <v>548</v>
      </c>
    </row>
    <row r="203" spans="3:4">
      <c r="C203" s="21" t="s">
        <v>335</v>
      </c>
      <c r="D203" s="21" t="s">
        <v>549</v>
      </c>
    </row>
    <row r="204" spans="3:4">
      <c r="C204" s="21" t="s">
        <v>335</v>
      </c>
      <c r="D204" s="21" t="s">
        <v>550</v>
      </c>
    </row>
    <row r="205" spans="3:4">
      <c r="C205" s="21" t="s">
        <v>335</v>
      </c>
      <c r="D205" s="21" t="s">
        <v>551</v>
      </c>
    </row>
    <row r="206" spans="3:4">
      <c r="C206" s="21" t="s">
        <v>335</v>
      </c>
      <c r="D206" s="21" t="s">
        <v>552</v>
      </c>
    </row>
    <row r="207" spans="3:4">
      <c r="C207" s="21" t="s">
        <v>335</v>
      </c>
      <c r="D207" s="21" t="s">
        <v>553</v>
      </c>
    </row>
    <row r="208" spans="3:4">
      <c r="C208" s="21" t="s">
        <v>335</v>
      </c>
      <c r="D208" s="21" t="s">
        <v>554</v>
      </c>
    </row>
    <row r="209" spans="3:4">
      <c r="C209" s="21" t="s">
        <v>335</v>
      </c>
      <c r="D209" s="21" t="s">
        <v>555</v>
      </c>
    </row>
    <row r="210" spans="3:4">
      <c r="C210" s="21" t="s">
        <v>335</v>
      </c>
      <c r="D210" s="21" t="s">
        <v>556</v>
      </c>
    </row>
    <row r="211" spans="3:4">
      <c r="C211" s="21" t="s">
        <v>335</v>
      </c>
      <c r="D211" s="21" t="s">
        <v>557</v>
      </c>
    </row>
    <row r="212" spans="3:4">
      <c r="C212" s="21" t="s">
        <v>335</v>
      </c>
      <c r="D212" s="21" t="s">
        <v>558</v>
      </c>
    </row>
    <row r="213" spans="3:4">
      <c r="C213" s="21" t="s">
        <v>335</v>
      </c>
      <c r="D213" s="21" t="s">
        <v>559</v>
      </c>
    </row>
    <row r="214" spans="3:4">
      <c r="C214" s="21" t="s">
        <v>335</v>
      </c>
      <c r="D214" s="21" t="s">
        <v>560</v>
      </c>
    </row>
    <row r="215" spans="3:4">
      <c r="C215" s="21" t="s">
        <v>335</v>
      </c>
      <c r="D215" s="21" t="s">
        <v>561</v>
      </c>
    </row>
    <row r="216" spans="3:4">
      <c r="C216" s="21" t="s">
        <v>335</v>
      </c>
      <c r="D216" s="21" t="s">
        <v>562</v>
      </c>
    </row>
    <row r="217" spans="3:4">
      <c r="C217" s="21" t="s">
        <v>335</v>
      </c>
      <c r="D217" s="21" t="s">
        <v>563</v>
      </c>
    </row>
    <row r="218" spans="3:4">
      <c r="C218" s="21" t="s">
        <v>338</v>
      </c>
      <c r="D218" s="21" t="s">
        <v>564</v>
      </c>
    </row>
    <row r="219" spans="3:4">
      <c r="C219" s="21" t="s">
        <v>338</v>
      </c>
      <c r="D219" s="21" t="s">
        <v>565</v>
      </c>
    </row>
    <row r="220" spans="3:4">
      <c r="C220" s="21" t="s">
        <v>338</v>
      </c>
      <c r="D220" s="21" t="s">
        <v>566</v>
      </c>
    </row>
    <row r="221" spans="3:4">
      <c r="C221" s="21" t="s">
        <v>338</v>
      </c>
      <c r="D221" s="21" t="s">
        <v>567</v>
      </c>
    </row>
    <row r="222" spans="3:4">
      <c r="C222" s="21" t="s">
        <v>338</v>
      </c>
      <c r="D222" s="21" t="s">
        <v>568</v>
      </c>
    </row>
    <row r="223" spans="3:4">
      <c r="C223" s="21" t="s">
        <v>338</v>
      </c>
      <c r="D223" s="21" t="s">
        <v>569</v>
      </c>
    </row>
    <row r="224" spans="3:4">
      <c r="C224" s="21" t="s">
        <v>338</v>
      </c>
      <c r="D224" s="21" t="s">
        <v>570</v>
      </c>
    </row>
    <row r="225" spans="3:4">
      <c r="C225" s="21" t="s">
        <v>338</v>
      </c>
      <c r="D225" s="21" t="s">
        <v>338</v>
      </c>
    </row>
    <row r="226" spans="3:4">
      <c r="C226" s="21" t="s">
        <v>338</v>
      </c>
      <c r="D226" s="21" t="s">
        <v>390</v>
      </c>
    </row>
    <row r="227" spans="3:4">
      <c r="C227" s="21" t="s">
        <v>338</v>
      </c>
      <c r="D227" s="21" t="s">
        <v>571</v>
      </c>
    </row>
    <row r="228" spans="3:4">
      <c r="C228" s="21" t="s">
        <v>338</v>
      </c>
      <c r="D228" s="21" t="s">
        <v>572</v>
      </c>
    </row>
    <row r="229" spans="3:4">
      <c r="C229" s="21" t="s">
        <v>338</v>
      </c>
      <c r="D229" s="21" t="s">
        <v>341</v>
      </c>
    </row>
    <row r="230" spans="3:4">
      <c r="C230" s="21" t="s">
        <v>338</v>
      </c>
      <c r="D230" s="21" t="s">
        <v>573</v>
      </c>
    </row>
    <row r="231" spans="3:4">
      <c r="C231" s="21" t="s">
        <v>338</v>
      </c>
      <c r="D231" s="21" t="s">
        <v>574</v>
      </c>
    </row>
    <row r="232" spans="3:4">
      <c r="C232" s="21" t="s">
        <v>338</v>
      </c>
      <c r="D232" s="21" t="s">
        <v>575</v>
      </c>
    </row>
    <row r="233" spans="3:4">
      <c r="C233" s="21" t="s">
        <v>338</v>
      </c>
      <c r="D233" s="21" t="s">
        <v>576</v>
      </c>
    </row>
    <row r="234" spans="3:4">
      <c r="C234" s="21" t="s">
        <v>338</v>
      </c>
      <c r="D234" s="21" t="s">
        <v>577</v>
      </c>
    </row>
    <row r="235" spans="3:4">
      <c r="C235" s="21" t="s">
        <v>338</v>
      </c>
      <c r="D235" s="21" t="s">
        <v>578</v>
      </c>
    </row>
    <row r="236" spans="3:4">
      <c r="C236" s="21" t="s">
        <v>338</v>
      </c>
      <c r="D236" s="21" t="s">
        <v>579</v>
      </c>
    </row>
    <row r="237" spans="3:4">
      <c r="C237" s="21" t="s">
        <v>338</v>
      </c>
      <c r="D237" s="21" t="s">
        <v>580</v>
      </c>
    </row>
    <row r="238" spans="3:4">
      <c r="C238" s="21" t="s">
        <v>338</v>
      </c>
      <c r="D238" s="21" t="s">
        <v>581</v>
      </c>
    </row>
    <row r="239" spans="3:4">
      <c r="C239" s="21" t="s">
        <v>338</v>
      </c>
      <c r="D239" s="21" t="s">
        <v>582</v>
      </c>
    </row>
    <row r="240" spans="3:4">
      <c r="C240" s="21" t="s">
        <v>338</v>
      </c>
      <c r="D240" s="21" t="s">
        <v>583</v>
      </c>
    </row>
    <row r="241" spans="3:4">
      <c r="C241" s="21" t="s">
        <v>338</v>
      </c>
      <c r="D241" s="21" t="s">
        <v>584</v>
      </c>
    </row>
    <row r="242" spans="3:4">
      <c r="C242" s="21" t="s">
        <v>338</v>
      </c>
      <c r="D242" s="21" t="s">
        <v>585</v>
      </c>
    </row>
    <row r="243" spans="3:4">
      <c r="C243" s="21" t="s">
        <v>338</v>
      </c>
      <c r="D243" s="21" t="s">
        <v>586</v>
      </c>
    </row>
    <row r="244" spans="3:4">
      <c r="C244" s="21" t="s">
        <v>338</v>
      </c>
      <c r="D244" s="21" t="s">
        <v>587</v>
      </c>
    </row>
    <row r="245" spans="3:4">
      <c r="C245" s="21" t="s">
        <v>338</v>
      </c>
      <c r="D245" s="21" t="s">
        <v>588</v>
      </c>
    </row>
    <row r="246" spans="3:4">
      <c r="C246" s="21" t="s">
        <v>338</v>
      </c>
      <c r="D246" s="21" t="s">
        <v>589</v>
      </c>
    </row>
    <row r="247" spans="3:4">
      <c r="C247" s="21" t="s">
        <v>338</v>
      </c>
      <c r="D247" s="21" t="s">
        <v>590</v>
      </c>
    </row>
    <row r="248" spans="3:4">
      <c r="C248" s="21" t="s">
        <v>338</v>
      </c>
      <c r="D248" s="21" t="s">
        <v>591</v>
      </c>
    </row>
    <row r="249" spans="3:4">
      <c r="C249" s="21" t="s">
        <v>338</v>
      </c>
      <c r="D249" s="21" t="s">
        <v>592</v>
      </c>
    </row>
    <row r="250" spans="3:4">
      <c r="C250" s="21" t="s">
        <v>338</v>
      </c>
      <c r="D250" s="21" t="s">
        <v>593</v>
      </c>
    </row>
    <row r="251" spans="3:4">
      <c r="C251" s="21" t="s">
        <v>338</v>
      </c>
      <c r="D251" s="21" t="s">
        <v>594</v>
      </c>
    </row>
    <row r="252" spans="3:4">
      <c r="C252" s="21" t="s">
        <v>338</v>
      </c>
      <c r="D252" s="21" t="s">
        <v>595</v>
      </c>
    </row>
    <row r="253" spans="3:4">
      <c r="C253" s="21" t="s">
        <v>338</v>
      </c>
      <c r="D253" s="21" t="s">
        <v>596</v>
      </c>
    </row>
    <row r="254" spans="3:4">
      <c r="C254" s="21" t="s">
        <v>338</v>
      </c>
      <c r="D254" s="21" t="s">
        <v>597</v>
      </c>
    </row>
    <row r="255" spans="3:4">
      <c r="C255" s="21" t="s">
        <v>338</v>
      </c>
      <c r="D255" s="21" t="s">
        <v>598</v>
      </c>
    </row>
    <row r="256" spans="3:4">
      <c r="C256" s="21" t="s">
        <v>338</v>
      </c>
      <c r="D256" s="21" t="s">
        <v>599</v>
      </c>
    </row>
    <row r="257" spans="3:4">
      <c r="C257" s="21" t="s">
        <v>338</v>
      </c>
      <c r="D257" s="21" t="s">
        <v>600</v>
      </c>
    </row>
    <row r="258" spans="3:4">
      <c r="C258" s="21" t="s">
        <v>338</v>
      </c>
      <c r="D258" s="21" t="s">
        <v>601</v>
      </c>
    </row>
    <row r="259" spans="3:4">
      <c r="C259" s="21" t="s">
        <v>338</v>
      </c>
      <c r="D259" s="21" t="s">
        <v>602</v>
      </c>
    </row>
    <row r="260" spans="3:4">
      <c r="C260" s="21" t="s">
        <v>338</v>
      </c>
      <c r="D260" s="21" t="s">
        <v>603</v>
      </c>
    </row>
    <row r="261" spans="3:4">
      <c r="C261" s="21" t="s">
        <v>338</v>
      </c>
      <c r="D261" s="21" t="s">
        <v>604</v>
      </c>
    </row>
    <row r="262" spans="3:4">
      <c r="C262" s="21" t="s">
        <v>338</v>
      </c>
      <c r="D262" s="21" t="s">
        <v>430</v>
      </c>
    </row>
    <row r="263" spans="3:4">
      <c r="C263" s="21" t="s">
        <v>338</v>
      </c>
      <c r="D263" s="21" t="s">
        <v>605</v>
      </c>
    </row>
    <row r="264" spans="3:4">
      <c r="C264" s="21" t="s">
        <v>338</v>
      </c>
      <c r="D264" s="21" t="s">
        <v>606</v>
      </c>
    </row>
    <row r="265" spans="3:4">
      <c r="C265" s="21" t="s">
        <v>338</v>
      </c>
      <c r="D265" s="21" t="s">
        <v>328</v>
      </c>
    </row>
    <row r="266" spans="3:4">
      <c r="C266" s="21" t="s">
        <v>338</v>
      </c>
      <c r="D266" s="21" t="s">
        <v>607</v>
      </c>
    </row>
    <row r="267" spans="3:4">
      <c r="C267" s="21" t="s">
        <v>338</v>
      </c>
      <c r="D267" s="21" t="s">
        <v>608</v>
      </c>
    </row>
    <row r="268" spans="3:4">
      <c r="C268" s="21" t="s">
        <v>338</v>
      </c>
      <c r="D268" s="21" t="s">
        <v>609</v>
      </c>
    </row>
    <row r="269" spans="3:4">
      <c r="C269" s="21" t="s">
        <v>338</v>
      </c>
      <c r="D269" s="21" t="s">
        <v>610</v>
      </c>
    </row>
    <row r="270" spans="3:4">
      <c r="C270" s="21" t="s">
        <v>338</v>
      </c>
      <c r="D270" s="21" t="s">
        <v>611</v>
      </c>
    </row>
    <row r="271" spans="3:4">
      <c r="C271" s="21" t="s">
        <v>338</v>
      </c>
      <c r="D271" s="21" t="s">
        <v>612</v>
      </c>
    </row>
    <row r="272" spans="3:4">
      <c r="C272" s="21" t="s">
        <v>338</v>
      </c>
      <c r="D272" s="21" t="s">
        <v>613</v>
      </c>
    </row>
    <row r="273" spans="3:4">
      <c r="C273" s="21" t="s">
        <v>338</v>
      </c>
      <c r="D273" s="21" t="s">
        <v>614</v>
      </c>
    </row>
    <row r="274" spans="3:4">
      <c r="C274" s="21" t="s">
        <v>338</v>
      </c>
      <c r="D274" s="21" t="s">
        <v>615</v>
      </c>
    </row>
    <row r="275" spans="3:4">
      <c r="C275" s="21" t="s">
        <v>338</v>
      </c>
      <c r="D275" s="21" t="s">
        <v>616</v>
      </c>
    </row>
    <row r="276" spans="3:4">
      <c r="C276" s="21" t="s">
        <v>338</v>
      </c>
      <c r="D276" s="21" t="s">
        <v>617</v>
      </c>
    </row>
    <row r="277" spans="3:4">
      <c r="C277" s="21" t="s">
        <v>338</v>
      </c>
      <c r="D277" s="21" t="s">
        <v>618</v>
      </c>
    </row>
    <row r="278" spans="3:4">
      <c r="C278" s="21" t="s">
        <v>338</v>
      </c>
      <c r="D278" s="21" t="s">
        <v>619</v>
      </c>
    </row>
    <row r="279" spans="3:4">
      <c r="C279" s="21" t="s">
        <v>338</v>
      </c>
      <c r="D279" s="21" t="s">
        <v>620</v>
      </c>
    </row>
    <row r="280" spans="3:4">
      <c r="C280" s="21" t="s">
        <v>338</v>
      </c>
      <c r="D280" s="21" t="s">
        <v>621</v>
      </c>
    </row>
    <row r="281" spans="3:4">
      <c r="C281" s="21" t="s">
        <v>338</v>
      </c>
      <c r="D281" s="21" t="s">
        <v>622</v>
      </c>
    </row>
    <row r="282" spans="3:4">
      <c r="C282" s="21" t="s">
        <v>338</v>
      </c>
      <c r="D282" s="21" t="s">
        <v>623</v>
      </c>
    </row>
    <row r="283" spans="3:4">
      <c r="C283" s="21" t="s">
        <v>338</v>
      </c>
      <c r="D283" s="21" t="s">
        <v>624</v>
      </c>
    </row>
    <row r="284" spans="3:4">
      <c r="C284" s="21" t="s">
        <v>338</v>
      </c>
      <c r="D284" s="21" t="s">
        <v>625</v>
      </c>
    </row>
    <row r="285" spans="3:4">
      <c r="C285" s="21" t="s">
        <v>338</v>
      </c>
      <c r="D285" s="21" t="s">
        <v>626</v>
      </c>
    </row>
    <row r="286" spans="3:4">
      <c r="C286" s="21" t="s">
        <v>338</v>
      </c>
      <c r="D286" s="21" t="s">
        <v>627</v>
      </c>
    </row>
    <row r="287" spans="3:4">
      <c r="C287" s="21" t="s">
        <v>338</v>
      </c>
      <c r="D287" s="21" t="s">
        <v>628</v>
      </c>
    </row>
    <row r="288" spans="3:4">
      <c r="C288" s="21" t="s">
        <v>338</v>
      </c>
      <c r="D288" s="21" t="s">
        <v>629</v>
      </c>
    </row>
    <row r="289" spans="3:4">
      <c r="C289" s="21" t="s">
        <v>338</v>
      </c>
      <c r="D289" s="21" t="s">
        <v>630</v>
      </c>
    </row>
    <row r="290" spans="3:4">
      <c r="C290" s="21" t="s">
        <v>338</v>
      </c>
      <c r="D290" s="21" t="s">
        <v>631</v>
      </c>
    </row>
    <row r="291" spans="3:4">
      <c r="C291" s="21" t="s">
        <v>338</v>
      </c>
      <c r="D291" s="21" t="s">
        <v>632</v>
      </c>
    </row>
    <row r="292" spans="3:4">
      <c r="C292" s="21" t="s">
        <v>338</v>
      </c>
      <c r="D292" s="21" t="s">
        <v>633</v>
      </c>
    </row>
    <row r="293" spans="3:4">
      <c r="C293" s="21" t="s">
        <v>338</v>
      </c>
      <c r="D293" s="21" t="s">
        <v>634</v>
      </c>
    </row>
    <row r="294" spans="3:4">
      <c r="C294" s="21" t="s">
        <v>338</v>
      </c>
      <c r="D294" s="21" t="s">
        <v>635</v>
      </c>
    </row>
    <row r="295" spans="3:4">
      <c r="C295" s="21" t="s">
        <v>338</v>
      </c>
      <c r="D295" s="21" t="s">
        <v>636</v>
      </c>
    </row>
    <row r="296" spans="3:4">
      <c r="C296" s="21" t="s">
        <v>338</v>
      </c>
      <c r="D296" s="21" t="s">
        <v>637</v>
      </c>
    </row>
    <row r="297" spans="3:4">
      <c r="C297" s="21" t="s">
        <v>338</v>
      </c>
      <c r="D297" s="21" t="s">
        <v>638</v>
      </c>
    </row>
    <row r="298" spans="3:4">
      <c r="C298" s="21" t="s">
        <v>338</v>
      </c>
      <c r="D298" s="21" t="s">
        <v>639</v>
      </c>
    </row>
    <row r="299" spans="3:4">
      <c r="C299" s="21" t="s">
        <v>338</v>
      </c>
      <c r="D299" s="21" t="s">
        <v>640</v>
      </c>
    </row>
    <row r="300" spans="3:4">
      <c r="C300" s="21" t="s">
        <v>338</v>
      </c>
      <c r="D300" s="21" t="s">
        <v>641</v>
      </c>
    </row>
    <row r="301" spans="3:4">
      <c r="C301" s="21" t="s">
        <v>338</v>
      </c>
      <c r="D301" s="21" t="s">
        <v>642</v>
      </c>
    </row>
    <row r="302" spans="3:4">
      <c r="C302" s="21" t="s">
        <v>338</v>
      </c>
      <c r="D302" s="21" t="s">
        <v>643</v>
      </c>
    </row>
    <row r="303" spans="3:4">
      <c r="C303" s="21" t="s">
        <v>338</v>
      </c>
      <c r="D303" s="21" t="s">
        <v>644</v>
      </c>
    </row>
    <row r="304" spans="3:4">
      <c r="C304" s="21" t="s">
        <v>338</v>
      </c>
      <c r="D304" s="21" t="s">
        <v>645</v>
      </c>
    </row>
    <row r="305" spans="3:4">
      <c r="C305" s="21" t="s">
        <v>338</v>
      </c>
      <c r="D305" s="21" t="s">
        <v>646</v>
      </c>
    </row>
    <row r="306" spans="3:4">
      <c r="C306" s="21" t="s">
        <v>338</v>
      </c>
      <c r="D306" s="21" t="s">
        <v>647</v>
      </c>
    </row>
    <row r="307" spans="3:4">
      <c r="C307" s="21" t="s">
        <v>338</v>
      </c>
      <c r="D307" s="21" t="s">
        <v>648</v>
      </c>
    </row>
    <row r="308" spans="3:4">
      <c r="C308" s="21" t="s">
        <v>338</v>
      </c>
      <c r="D308" s="21" t="s">
        <v>649</v>
      </c>
    </row>
    <row r="309" spans="3:4">
      <c r="C309" s="21" t="s">
        <v>338</v>
      </c>
      <c r="D309" s="21" t="s">
        <v>650</v>
      </c>
    </row>
    <row r="310" spans="3:4">
      <c r="C310" s="21" t="s">
        <v>338</v>
      </c>
      <c r="D310" s="21" t="s">
        <v>651</v>
      </c>
    </row>
    <row r="311" spans="3:4">
      <c r="C311" s="21" t="s">
        <v>338</v>
      </c>
      <c r="D311" s="21" t="s">
        <v>652</v>
      </c>
    </row>
    <row r="312" spans="3:4">
      <c r="C312" s="21" t="s">
        <v>338</v>
      </c>
      <c r="D312" s="21" t="s">
        <v>653</v>
      </c>
    </row>
    <row r="313" spans="3:4">
      <c r="C313" s="21" t="s">
        <v>338</v>
      </c>
      <c r="D313" s="21" t="s">
        <v>654</v>
      </c>
    </row>
    <row r="314" spans="3:4">
      <c r="C314" s="21" t="s">
        <v>338</v>
      </c>
      <c r="D314" s="21" t="s">
        <v>655</v>
      </c>
    </row>
    <row r="315" spans="3:4">
      <c r="C315" s="21" t="s">
        <v>338</v>
      </c>
      <c r="D315" s="21" t="s">
        <v>656</v>
      </c>
    </row>
    <row r="316" spans="3:4">
      <c r="C316" s="21" t="s">
        <v>338</v>
      </c>
      <c r="D316" s="21" t="s">
        <v>657</v>
      </c>
    </row>
    <row r="317" spans="3:4">
      <c r="C317" s="21" t="s">
        <v>338</v>
      </c>
      <c r="D317" s="21" t="s">
        <v>658</v>
      </c>
    </row>
    <row r="318" spans="3:4">
      <c r="C318" s="21" t="s">
        <v>338</v>
      </c>
      <c r="D318" s="21" t="s">
        <v>659</v>
      </c>
    </row>
    <row r="319" spans="3:4">
      <c r="C319" s="21" t="s">
        <v>338</v>
      </c>
      <c r="D319" s="21" t="s">
        <v>660</v>
      </c>
    </row>
    <row r="320" spans="3:4">
      <c r="C320" s="21" t="s">
        <v>338</v>
      </c>
      <c r="D320" s="21" t="s">
        <v>661</v>
      </c>
    </row>
    <row r="321" spans="3:4">
      <c r="C321" s="21" t="s">
        <v>338</v>
      </c>
      <c r="D321" s="21" t="s">
        <v>662</v>
      </c>
    </row>
    <row r="322" spans="3:4">
      <c r="C322" s="21" t="s">
        <v>338</v>
      </c>
      <c r="D322" s="21" t="s">
        <v>663</v>
      </c>
    </row>
    <row r="323" spans="3:4">
      <c r="C323" s="21" t="s">
        <v>338</v>
      </c>
      <c r="D323" s="21" t="s">
        <v>664</v>
      </c>
    </row>
    <row r="324" spans="3:4">
      <c r="C324" s="21" t="s">
        <v>338</v>
      </c>
      <c r="D324" s="21" t="s">
        <v>665</v>
      </c>
    </row>
    <row r="325" spans="3:4">
      <c r="C325" s="21" t="s">
        <v>338</v>
      </c>
      <c r="D325" s="21" t="s">
        <v>666</v>
      </c>
    </row>
    <row r="326" spans="3:4">
      <c r="C326" s="21" t="s">
        <v>338</v>
      </c>
      <c r="D326" s="21" t="s">
        <v>667</v>
      </c>
    </row>
    <row r="327" spans="3:4">
      <c r="C327" s="21" t="s">
        <v>338</v>
      </c>
      <c r="D327" s="21" t="s">
        <v>668</v>
      </c>
    </row>
    <row r="328" spans="3:4">
      <c r="C328" s="21" t="s">
        <v>338</v>
      </c>
      <c r="D328" s="21" t="s">
        <v>669</v>
      </c>
    </row>
    <row r="329" spans="3:4">
      <c r="C329" s="21" t="s">
        <v>338</v>
      </c>
      <c r="D329" s="21" t="s">
        <v>670</v>
      </c>
    </row>
    <row r="330" spans="3:4">
      <c r="C330" s="21" t="s">
        <v>338</v>
      </c>
      <c r="D330" s="21" t="s">
        <v>671</v>
      </c>
    </row>
    <row r="331" spans="3:4">
      <c r="C331" s="21" t="s">
        <v>338</v>
      </c>
      <c r="D331" s="21" t="s">
        <v>672</v>
      </c>
    </row>
    <row r="332" spans="3:4">
      <c r="C332" s="21" t="s">
        <v>338</v>
      </c>
      <c r="D332" s="21" t="s">
        <v>673</v>
      </c>
    </row>
    <row r="333" spans="3:4">
      <c r="C333" s="21" t="s">
        <v>338</v>
      </c>
      <c r="D333" s="21" t="s">
        <v>674</v>
      </c>
    </row>
    <row r="334" spans="3:4">
      <c r="C334" s="21" t="s">
        <v>338</v>
      </c>
      <c r="D334" s="21" t="s">
        <v>675</v>
      </c>
    </row>
    <row r="335" spans="3:4">
      <c r="C335" s="21" t="s">
        <v>338</v>
      </c>
      <c r="D335" s="21" t="s">
        <v>676</v>
      </c>
    </row>
    <row r="336" spans="3:4">
      <c r="C336" s="21" t="s">
        <v>338</v>
      </c>
      <c r="D336" s="21" t="s">
        <v>677</v>
      </c>
    </row>
    <row r="337" spans="3:4">
      <c r="C337" s="21" t="s">
        <v>338</v>
      </c>
      <c r="D337" s="21" t="s">
        <v>678</v>
      </c>
    </row>
    <row r="338" spans="3:4">
      <c r="C338" s="21" t="s">
        <v>338</v>
      </c>
      <c r="D338" s="21" t="s">
        <v>679</v>
      </c>
    </row>
    <row r="339" spans="3:4">
      <c r="C339" s="21" t="s">
        <v>338</v>
      </c>
      <c r="D339" s="21" t="s">
        <v>680</v>
      </c>
    </row>
    <row r="340" spans="3:4">
      <c r="C340" s="21" t="s">
        <v>338</v>
      </c>
      <c r="D340" s="21" t="s">
        <v>681</v>
      </c>
    </row>
    <row r="341" spans="3:4">
      <c r="C341" s="21" t="s">
        <v>341</v>
      </c>
      <c r="D341" s="21" t="s">
        <v>682</v>
      </c>
    </row>
    <row r="342" spans="3:4">
      <c r="C342" s="21" t="s">
        <v>341</v>
      </c>
      <c r="D342" s="21" t="s">
        <v>683</v>
      </c>
    </row>
    <row r="343" spans="3:4">
      <c r="C343" s="21" t="s">
        <v>341</v>
      </c>
      <c r="D343" s="21" t="s">
        <v>684</v>
      </c>
    </row>
    <row r="344" spans="3:4">
      <c r="C344" s="21" t="s">
        <v>341</v>
      </c>
      <c r="D344" s="21" t="s">
        <v>685</v>
      </c>
    </row>
    <row r="345" spans="3:4">
      <c r="C345" s="21" t="s">
        <v>341</v>
      </c>
      <c r="D345" s="21" t="s">
        <v>686</v>
      </c>
    </row>
    <row r="346" spans="3:4">
      <c r="C346" s="21" t="s">
        <v>341</v>
      </c>
      <c r="D346" s="21" t="s">
        <v>687</v>
      </c>
    </row>
    <row r="347" spans="3:4">
      <c r="C347" s="21" t="s">
        <v>341</v>
      </c>
      <c r="D347" s="21" t="s">
        <v>688</v>
      </c>
    </row>
    <row r="348" spans="3:4">
      <c r="C348" s="21" t="s">
        <v>341</v>
      </c>
      <c r="D348" s="21" t="s">
        <v>689</v>
      </c>
    </row>
    <row r="349" spans="3:4">
      <c r="C349" s="21" t="s">
        <v>341</v>
      </c>
      <c r="D349" s="21" t="s">
        <v>690</v>
      </c>
    </row>
    <row r="350" spans="3:4">
      <c r="C350" s="21" t="s">
        <v>341</v>
      </c>
      <c r="D350" s="21" t="s">
        <v>691</v>
      </c>
    </row>
    <row r="351" spans="3:4">
      <c r="C351" s="21" t="s">
        <v>341</v>
      </c>
      <c r="D351" s="21" t="s">
        <v>692</v>
      </c>
    </row>
    <row r="352" spans="3:4">
      <c r="C352" s="21" t="s">
        <v>341</v>
      </c>
      <c r="D352" s="21" t="s">
        <v>693</v>
      </c>
    </row>
    <row r="353" spans="3:4">
      <c r="C353" s="21" t="s">
        <v>341</v>
      </c>
      <c r="D353" s="21" t="s">
        <v>694</v>
      </c>
    </row>
    <row r="354" spans="3:4">
      <c r="C354" s="21" t="s">
        <v>341</v>
      </c>
      <c r="D354" s="21" t="s">
        <v>695</v>
      </c>
    </row>
    <row r="355" spans="3:4">
      <c r="C355" s="21" t="s">
        <v>341</v>
      </c>
      <c r="D355" s="21" t="s">
        <v>696</v>
      </c>
    </row>
    <row r="356" spans="3:4">
      <c r="C356" s="21" t="s">
        <v>341</v>
      </c>
      <c r="D356" s="21" t="s">
        <v>697</v>
      </c>
    </row>
    <row r="357" spans="3:4">
      <c r="C357" s="21" t="s">
        <v>341</v>
      </c>
      <c r="D357" s="21" t="s">
        <v>698</v>
      </c>
    </row>
    <row r="358" spans="3:4">
      <c r="C358" s="21" t="s">
        <v>341</v>
      </c>
      <c r="D358" s="21" t="s">
        <v>699</v>
      </c>
    </row>
    <row r="359" spans="3:4">
      <c r="C359" s="21" t="s">
        <v>341</v>
      </c>
      <c r="D359" s="21" t="s">
        <v>700</v>
      </c>
    </row>
    <row r="360" spans="3:4">
      <c r="C360" s="21" t="s">
        <v>341</v>
      </c>
      <c r="D360" s="21" t="s">
        <v>381</v>
      </c>
    </row>
    <row r="361" spans="3:4">
      <c r="C361" s="21" t="s">
        <v>341</v>
      </c>
      <c r="D361" s="21" t="s">
        <v>701</v>
      </c>
    </row>
    <row r="362" spans="3:4">
      <c r="C362" s="21" t="s">
        <v>341</v>
      </c>
      <c r="D362" s="21" t="s">
        <v>702</v>
      </c>
    </row>
    <row r="363" spans="3:4">
      <c r="C363" s="21" t="s">
        <v>341</v>
      </c>
      <c r="D363" s="21" t="s">
        <v>703</v>
      </c>
    </row>
    <row r="364" spans="3:4">
      <c r="C364" s="21" t="s">
        <v>341</v>
      </c>
      <c r="D364" s="21" t="s">
        <v>704</v>
      </c>
    </row>
    <row r="365" spans="3:4">
      <c r="C365" s="21" t="s">
        <v>341</v>
      </c>
      <c r="D365" s="21" t="s">
        <v>705</v>
      </c>
    </row>
    <row r="366" spans="3:4">
      <c r="C366" s="21" t="s">
        <v>341</v>
      </c>
      <c r="D366" s="21" t="s">
        <v>706</v>
      </c>
    </row>
    <row r="367" spans="3:4">
      <c r="C367" s="21" t="s">
        <v>341</v>
      </c>
      <c r="D367" s="21" t="s">
        <v>707</v>
      </c>
    </row>
    <row r="368" spans="3:4">
      <c r="C368" s="21" t="s">
        <v>344</v>
      </c>
      <c r="D368" s="21" t="s">
        <v>708</v>
      </c>
    </row>
    <row r="369" spans="3:4">
      <c r="C369" s="21" t="s">
        <v>344</v>
      </c>
      <c r="D369" s="21" t="s">
        <v>709</v>
      </c>
    </row>
    <row r="370" spans="3:4">
      <c r="C370" s="21" t="s">
        <v>344</v>
      </c>
      <c r="D370" s="21" t="s">
        <v>710</v>
      </c>
    </row>
    <row r="371" spans="3:4">
      <c r="C371" s="21" t="s">
        <v>344</v>
      </c>
      <c r="D371" s="21" t="s">
        <v>711</v>
      </c>
    </row>
    <row r="372" spans="3:4">
      <c r="C372" s="21" t="s">
        <v>344</v>
      </c>
      <c r="D372" s="21" t="s">
        <v>712</v>
      </c>
    </row>
    <row r="373" spans="3:4">
      <c r="C373" s="21" t="s">
        <v>344</v>
      </c>
      <c r="D373" s="21" t="s">
        <v>713</v>
      </c>
    </row>
    <row r="374" spans="3:4">
      <c r="C374" s="21" t="s">
        <v>344</v>
      </c>
      <c r="D374" s="21" t="s">
        <v>714</v>
      </c>
    </row>
    <row r="375" spans="3:4">
      <c r="C375" s="21" t="s">
        <v>344</v>
      </c>
      <c r="D375" s="21" t="s">
        <v>715</v>
      </c>
    </row>
    <row r="376" spans="3:4">
      <c r="C376" s="21" t="s">
        <v>344</v>
      </c>
      <c r="D376" s="21" t="s">
        <v>716</v>
      </c>
    </row>
    <row r="377" spans="3:4">
      <c r="C377" s="21" t="s">
        <v>344</v>
      </c>
      <c r="D377" s="21" t="s">
        <v>717</v>
      </c>
    </row>
    <row r="378" spans="3:4">
      <c r="C378" s="21" t="s">
        <v>344</v>
      </c>
      <c r="D378" s="21" t="s">
        <v>718</v>
      </c>
    </row>
    <row r="379" spans="3:4">
      <c r="C379" s="21" t="s">
        <v>344</v>
      </c>
      <c r="D379" s="21" t="s">
        <v>719</v>
      </c>
    </row>
    <row r="380" spans="3:4">
      <c r="C380" s="21" t="s">
        <v>344</v>
      </c>
      <c r="D380" s="21" t="s">
        <v>720</v>
      </c>
    </row>
    <row r="381" spans="3:4">
      <c r="C381" s="21" t="s">
        <v>344</v>
      </c>
      <c r="D381" s="21" t="s">
        <v>721</v>
      </c>
    </row>
    <row r="382" spans="3:4">
      <c r="C382" s="21" t="s">
        <v>344</v>
      </c>
      <c r="D382" s="21" t="s">
        <v>722</v>
      </c>
    </row>
    <row r="383" spans="3:4">
      <c r="C383" s="21" t="s">
        <v>344</v>
      </c>
      <c r="D383" s="21" t="s">
        <v>480</v>
      </c>
    </row>
    <row r="384" spans="3:4">
      <c r="C384" s="21" t="s">
        <v>347</v>
      </c>
      <c r="D384" s="21" t="s">
        <v>723</v>
      </c>
    </row>
    <row r="385" spans="3:4">
      <c r="C385" s="21" t="s">
        <v>347</v>
      </c>
      <c r="D385" s="21" t="s">
        <v>724</v>
      </c>
    </row>
    <row r="386" spans="3:4">
      <c r="C386" s="21" t="s">
        <v>347</v>
      </c>
      <c r="D386" s="21" t="s">
        <v>725</v>
      </c>
    </row>
    <row r="387" spans="3:4">
      <c r="C387" s="21" t="s">
        <v>347</v>
      </c>
      <c r="D387" s="21" t="s">
        <v>726</v>
      </c>
    </row>
    <row r="388" spans="3:4">
      <c r="C388" s="21" t="s">
        <v>347</v>
      </c>
      <c r="D388" s="21" t="s">
        <v>727</v>
      </c>
    </row>
    <row r="389" spans="3:4">
      <c r="C389" s="21" t="s">
        <v>347</v>
      </c>
      <c r="D389" s="21" t="s">
        <v>728</v>
      </c>
    </row>
    <row r="390" spans="3:4">
      <c r="C390" s="21" t="s">
        <v>347</v>
      </c>
      <c r="D390" s="21" t="s">
        <v>729</v>
      </c>
    </row>
    <row r="391" spans="3:4">
      <c r="C391" s="21" t="s">
        <v>347</v>
      </c>
      <c r="D391" s="21" t="s">
        <v>730</v>
      </c>
    </row>
    <row r="392" spans="3:4">
      <c r="C392" s="21" t="s">
        <v>347</v>
      </c>
      <c r="D392" s="21" t="s">
        <v>731</v>
      </c>
    </row>
    <row r="393" spans="3:4">
      <c r="C393" s="21" t="s">
        <v>347</v>
      </c>
      <c r="D393" s="21" t="s">
        <v>732</v>
      </c>
    </row>
    <row r="394" spans="3:4">
      <c r="C394" s="21" t="s">
        <v>347</v>
      </c>
      <c r="D394" s="21" t="s">
        <v>733</v>
      </c>
    </row>
    <row r="395" spans="3:4">
      <c r="C395" s="21" t="s">
        <v>347</v>
      </c>
      <c r="D395" s="21" t="s">
        <v>452</v>
      </c>
    </row>
    <row r="396" spans="3:4">
      <c r="C396" s="21" t="s">
        <v>347</v>
      </c>
      <c r="D396" s="21" t="s">
        <v>734</v>
      </c>
    </row>
    <row r="397" spans="3:4">
      <c r="C397" s="21" t="s">
        <v>347</v>
      </c>
      <c r="D397" s="21" t="s">
        <v>735</v>
      </c>
    </row>
    <row r="398" spans="3:4">
      <c r="C398" s="21" t="s">
        <v>347</v>
      </c>
      <c r="D398" s="21" t="s">
        <v>736</v>
      </c>
    </row>
    <row r="399" spans="3:4">
      <c r="C399" s="21" t="s">
        <v>347</v>
      </c>
      <c r="D399" s="21" t="s">
        <v>737</v>
      </c>
    </row>
    <row r="400" spans="3:4">
      <c r="C400" s="21" t="s">
        <v>347</v>
      </c>
      <c r="D400" s="21" t="s">
        <v>738</v>
      </c>
    </row>
    <row r="401" spans="3:4">
      <c r="C401" s="21" t="s">
        <v>347</v>
      </c>
      <c r="D401" s="21" t="s">
        <v>562</v>
      </c>
    </row>
    <row r="402" spans="3:4">
      <c r="C402" s="21" t="s">
        <v>347</v>
      </c>
      <c r="D402" s="21" t="s">
        <v>739</v>
      </c>
    </row>
    <row r="403" spans="3:4">
      <c r="C403" s="21" t="s">
        <v>350</v>
      </c>
      <c r="D403" s="21" t="s">
        <v>740</v>
      </c>
    </row>
    <row r="404" spans="3:4">
      <c r="C404" s="21" t="s">
        <v>350</v>
      </c>
      <c r="D404" s="21" t="s">
        <v>378</v>
      </c>
    </row>
    <row r="405" spans="3:4">
      <c r="C405" s="21" t="s">
        <v>350</v>
      </c>
      <c r="D405" s="21" t="s">
        <v>741</v>
      </c>
    </row>
    <row r="406" spans="3:4">
      <c r="C406" s="21" t="s">
        <v>350</v>
      </c>
      <c r="D406" s="21" t="s">
        <v>335</v>
      </c>
    </row>
    <row r="407" spans="3:4">
      <c r="C407" s="21" t="s">
        <v>350</v>
      </c>
      <c r="D407" s="21" t="s">
        <v>742</v>
      </c>
    </row>
    <row r="408" spans="3:4">
      <c r="C408" s="21" t="s">
        <v>350</v>
      </c>
      <c r="D408" s="21" t="s">
        <v>743</v>
      </c>
    </row>
    <row r="409" spans="3:4">
      <c r="C409" s="21" t="s">
        <v>350</v>
      </c>
      <c r="D409" s="21" t="s">
        <v>744</v>
      </c>
    </row>
    <row r="410" spans="3:4">
      <c r="C410" s="21" t="s">
        <v>350</v>
      </c>
      <c r="D410" s="21" t="s">
        <v>745</v>
      </c>
    </row>
    <row r="411" spans="3:4">
      <c r="C411" s="21" t="s">
        <v>350</v>
      </c>
      <c r="D411" s="21" t="s">
        <v>746</v>
      </c>
    </row>
    <row r="412" spans="3:4">
      <c r="C412" s="21" t="s">
        <v>350</v>
      </c>
      <c r="D412" s="21" t="s">
        <v>747</v>
      </c>
    </row>
    <row r="413" spans="3:4">
      <c r="C413" s="21" t="s">
        <v>350</v>
      </c>
      <c r="D413" s="21" t="s">
        <v>714</v>
      </c>
    </row>
    <row r="414" spans="3:4">
      <c r="C414" s="21" t="s">
        <v>350</v>
      </c>
      <c r="D414" s="21" t="s">
        <v>748</v>
      </c>
    </row>
    <row r="415" spans="3:4">
      <c r="C415" s="21" t="s">
        <v>350</v>
      </c>
      <c r="D415" s="21" t="s">
        <v>749</v>
      </c>
    </row>
    <row r="416" spans="3:4">
      <c r="C416" s="21" t="s">
        <v>350</v>
      </c>
      <c r="D416" s="21" t="s">
        <v>750</v>
      </c>
    </row>
    <row r="417" spans="3:4">
      <c r="C417" s="21" t="s">
        <v>350</v>
      </c>
      <c r="D417" s="21" t="s">
        <v>751</v>
      </c>
    </row>
    <row r="418" spans="3:4">
      <c r="C418" s="21" t="s">
        <v>350</v>
      </c>
      <c r="D418" s="21" t="s">
        <v>752</v>
      </c>
    </row>
    <row r="419" spans="3:4">
      <c r="C419" s="21" t="s">
        <v>350</v>
      </c>
      <c r="D419" s="21" t="s">
        <v>753</v>
      </c>
    </row>
    <row r="420" spans="3:4">
      <c r="C420" s="21" t="s">
        <v>350</v>
      </c>
      <c r="D420" s="21" t="s">
        <v>754</v>
      </c>
    </row>
    <row r="421" spans="3:4">
      <c r="C421" s="21" t="s">
        <v>350</v>
      </c>
      <c r="D421" s="21" t="s">
        <v>755</v>
      </c>
    </row>
    <row r="422" spans="3:4">
      <c r="C422" s="21" t="s">
        <v>350</v>
      </c>
      <c r="D422" s="21" t="s">
        <v>756</v>
      </c>
    </row>
    <row r="423" spans="3:4">
      <c r="C423" s="21" t="s">
        <v>350</v>
      </c>
      <c r="D423" s="21" t="s">
        <v>540</v>
      </c>
    </row>
    <row r="424" spans="3:4">
      <c r="C424" s="21" t="s">
        <v>350</v>
      </c>
      <c r="D424" s="21" t="s">
        <v>757</v>
      </c>
    </row>
    <row r="425" spans="3:4">
      <c r="C425" s="21" t="s">
        <v>350</v>
      </c>
      <c r="D425" s="21" t="s">
        <v>621</v>
      </c>
    </row>
    <row r="426" spans="3:4">
      <c r="C426" s="21" t="s">
        <v>350</v>
      </c>
      <c r="D426" s="21" t="s">
        <v>758</v>
      </c>
    </row>
    <row r="427" spans="3:4">
      <c r="C427" s="21" t="s">
        <v>350</v>
      </c>
      <c r="D427" s="21" t="s">
        <v>759</v>
      </c>
    </row>
    <row r="428" spans="3:4">
      <c r="C428" s="21" t="s">
        <v>350</v>
      </c>
      <c r="D428" s="21" t="s">
        <v>760</v>
      </c>
    </row>
    <row r="429" spans="3:4">
      <c r="C429" s="21" t="s">
        <v>350</v>
      </c>
      <c r="D429" s="21" t="s">
        <v>761</v>
      </c>
    </row>
    <row r="430" spans="3:4">
      <c r="C430" s="21" t="s">
        <v>350</v>
      </c>
      <c r="D430" s="21" t="s">
        <v>762</v>
      </c>
    </row>
    <row r="431" spans="3:4">
      <c r="C431" s="21" t="s">
        <v>350</v>
      </c>
      <c r="D431" s="21" t="s">
        <v>763</v>
      </c>
    </row>
    <row r="432" spans="3:4">
      <c r="C432" s="21" t="s">
        <v>350</v>
      </c>
      <c r="D432" s="21" t="s">
        <v>764</v>
      </c>
    </row>
    <row r="433" spans="3:4">
      <c r="C433" s="21" t="s">
        <v>350</v>
      </c>
      <c r="D433" s="21" t="s">
        <v>765</v>
      </c>
    </row>
    <row r="434" spans="3:4">
      <c r="C434" s="21" t="s">
        <v>350</v>
      </c>
      <c r="D434" s="21" t="s">
        <v>554</v>
      </c>
    </row>
    <row r="435" spans="3:4">
      <c r="C435" s="21" t="s">
        <v>350</v>
      </c>
      <c r="D435" s="21" t="s">
        <v>766</v>
      </c>
    </row>
    <row r="436" spans="3:4">
      <c r="C436" s="21" t="s">
        <v>350</v>
      </c>
      <c r="D436" s="21" t="s">
        <v>767</v>
      </c>
    </row>
    <row r="437" spans="3:4">
      <c r="C437" s="21" t="s">
        <v>350</v>
      </c>
      <c r="D437" s="21" t="s">
        <v>768</v>
      </c>
    </row>
    <row r="438" spans="3:4">
      <c r="C438" s="21" t="s">
        <v>350</v>
      </c>
      <c r="D438" s="21" t="s">
        <v>769</v>
      </c>
    </row>
    <row r="439" spans="3:4">
      <c r="C439" s="21" t="s">
        <v>350</v>
      </c>
      <c r="D439" s="21" t="s">
        <v>385</v>
      </c>
    </row>
    <row r="440" spans="3:4">
      <c r="C440" s="21" t="s">
        <v>350</v>
      </c>
      <c r="D440" s="21" t="s">
        <v>770</v>
      </c>
    </row>
    <row r="441" spans="3:4">
      <c r="C441" s="21" t="s">
        <v>350</v>
      </c>
      <c r="D441" s="21" t="s">
        <v>771</v>
      </c>
    </row>
    <row r="442" spans="3:4">
      <c r="C442" s="21" t="s">
        <v>350</v>
      </c>
      <c r="D442" s="21" t="s">
        <v>772</v>
      </c>
    </row>
    <row r="443" spans="3:4">
      <c r="C443" s="21" t="s">
        <v>350</v>
      </c>
      <c r="D443" s="21" t="s">
        <v>773</v>
      </c>
    </row>
    <row r="444" spans="3:4">
      <c r="C444" s="21" t="s">
        <v>350</v>
      </c>
      <c r="D444" s="21" t="s">
        <v>774</v>
      </c>
    </row>
    <row r="445" spans="3:4">
      <c r="C445" s="22" t="s">
        <v>353</v>
      </c>
      <c r="D445" s="21" t="s">
        <v>775</v>
      </c>
    </row>
    <row r="446" spans="3:4">
      <c r="C446" s="22" t="s">
        <v>353</v>
      </c>
      <c r="D446" s="21" t="s">
        <v>776</v>
      </c>
    </row>
    <row r="447" spans="3:4">
      <c r="C447" s="22" t="s">
        <v>353</v>
      </c>
      <c r="D447" s="21" t="s">
        <v>777</v>
      </c>
    </row>
    <row r="448" spans="3:4">
      <c r="C448" s="22" t="s">
        <v>353</v>
      </c>
      <c r="D448" s="21" t="s">
        <v>778</v>
      </c>
    </row>
    <row r="449" spans="3:4">
      <c r="C449" s="22" t="s">
        <v>353</v>
      </c>
      <c r="D449" s="21" t="s">
        <v>779</v>
      </c>
    </row>
    <row r="450" spans="3:4">
      <c r="C450" s="22" t="s">
        <v>353</v>
      </c>
      <c r="D450" s="21" t="s">
        <v>780</v>
      </c>
    </row>
    <row r="451" spans="3:4">
      <c r="C451" s="22" t="s">
        <v>353</v>
      </c>
      <c r="D451" s="21" t="s">
        <v>781</v>
      </c>
    </row>
    <row r="452" spans="3:4">
      <c r="C452" s="22" t="s">
        <v>353</v>
      </c>
      <c r="D452" s="21" t="s">
        <v>782</v>
      </c>
    </row>
    <row r="453" spans="3:4">
      <c r="C453" s="22" t="s">
        <v>353</v>
      </c>
      <c r="D453" s="21" t="s">
        <v>783</v>
      </c>
    </row>
    <row r="454" spans="3:4">
      <c r="C454" s="22" t="s">
        <v>353</v>
      </c>
      <c r="D454" s="21" t="s">
        <v>784</v>
      </c>
    </row>
    <row r="455" spans="3:4">
      <c r="C455" s="22" t="s">
        <v>353</v>
      </c>
      <c r="D455" s="21" t="s">
        <v>785</v>
      </c>
    </row>
    <row r="456" spans="3:4">
      <c r="C456" s="22" t="s">
        <v>353</v>
      </c>
      <c r="D456" s="21" t="s">
        <v>786</v>
      </c>
    </row>
    <row r="457" spans="3:4">
      <c r="C457" s="22" t="s">
        <v>353</v>
      </c>
      <c r="D457" s="21" t="s">
        <v>787</v>
      </c>
    </row>
    <row r="458" spans="3:4">
      <c r="C458" s="22" t="s">
        <v>353</v>
      </c>
      <c r="D458" s="21" t="s">
        <v>788</v>
      </c>
    </row>
    <row r="459" spans="3:4">
      <c r="C459" s="22" t="s">
        <v>353</v>
      </c>
      <c r="D459" s="21" t="s">
        <v>789</v>
      </c>
    </row>
    <row r="460" spans="3:4">
      <c r="C460" s="22" t="s">
        <v>353</v>
      </c>
      <c r="D460" s="21" t="s">
        <v>790</v>
      </c>
    </row>
    <row r="461" spans="3:4">
      <c r="C461" s="22" t="s">
        <v>353</v>
      </c>
      <c r="D461" s="21" t="s">
        <v>791</v>
      </c>
    </row>
    <row r="462" spans="3:4">
      <c r="C462" s="22" t="s">
        <v>353</v>
      </c>
      <c r="D462" s="21" t="s">
        <v>792</v>
      </c>
    </row>
    <row r="463" spans="3:4">
      <c r="C463" s="22" t="s">
        <v>353</v>
      </c>
      <c r="D463" s="21" t="s">
        <v>793</v>
      </c>
    </row>
    <row r="464" spans="3:4">
      <c r="C464" s="22" t="s">
        <v>353</v>
      </c>
      <c r="D464" s="21" t="s">
        <v>794</v>
      </c>
    </row>
    <row r="465" spans="3:4">
      <c r="C465" s="22" t="s">
        <v>353</v>
      </c>
      <c r="D465" s="21" t="s">
        <v>795</v>
      </c>
    </row>
    <row r="466" spans="3:4">
      <c r="C466" s="22" t="s">
        <v>353</v>
      </c>
      <c r="D466" s="21" t="s">
        <v>796</v>
      </c>
    </row>
    <row r="467" spans="3:4">
      <c r="C467" s="22" t="s">
        <v>353</v>
      </c>
      <c r="D467" s="21" t="s">
        <v>797</v>
      </c>
    </row>
    <row r="468" spans="3:4">
      <c r="C468" s="22" t="s">
        <v>353</v>
      </c>
      <c r="D468" s="21" t="s">
        <v>798</v>
      </c>
    </row>
    <row r="469" spans="3:4">
      <c r="C469" s="22" t="s">
        <v>353</v>
      </c>
      <c r="D469" s="21" t="s">
        <v>799</v>
      </c>
    </row>
    <row r="470" spans="3:4">
      <c r="C470" s="21" t="s">
        <v>356</v>
      </c>
      <c r="D470" s="21" t="s">
        <v>800</v>
      </c>
    </row>
    <row r="471" spans="3:4">
      <c r="C471" s="21" t="s">
        <v>356</v>
      </c>
      <c r="D471" s="21" t="s">
        <v>801</v>
      </c>
    </row>
    <row r="472" spans="3:4">
      <c r="C472" s="21" t="s">
        <v>356</v>
      </c>
      <c r="D472" s="21" t="s">
        <v>802</v>
      </c>
    </row>
    <row r="473" spans="3:4">
      <c r="C473" s="21" t="s">
        <v>356</v>
      </c>
      <c r="D473" s="21" t="s">
        <v>803</v>
      </c>
    </row>
    <row r="474" spans="3:4">
      <c r="C474" s="21" t="s">
        <v>356</v>
      </c>
      <c r="D474" s="21" t="s">
        <v>804</v>
      </c>
    </row>
    <row r="475" spans="3:4">
      <c r="C475" s="21" t="s">
        <v>356</v>
      </c>
      <c r="D475" s="21" t="s">
        <v>805</v>
      </c>
    </row>
    <row r="476" spans="3:4">
      <c r="C476" s="21" t="s">
        <v>356</v>
      </c>
      <c r="D476" s="21" t="s">
        <v>806</v>
      </c>
    </row>
    <row r="477" spans="3:4">
      <c r="C477" s="21" t="s">
        <v>356</v>
      </c>
      <c r="D477" s="21" t="s">
        <v>807</v>
      </c>
    </row>
    <row r="478" spans="3:4">
      <c r="C478" s="21" t="s">
        <v>356</v>
      </c>
      <c r="D478" s="21" t="s">
        <v>808</v>
      </c>
    </row>
    <row r="479" spans="3:4">
      <c r="C479" s="21" t="s">
        <v>356</v>
      </c>
      <c r="D479" s="21" t="s">
        <v>809</v>
      </c>
    </row>
    <row r="480" spans="3:4">
      <c r="C480" s="21" t="s">
        <v>356</v>
      </c>
      <c r="D480" s="21" t="s">
        <v>810</v>
      </c>
    </row>
    <row r="481" spans="3:4">
      <c r="C481" s="21" t="s">
        <v>356</v>
      </c>
      <c r="D481" s="21" t="s">
        <v>811</v>
      </c>
    </row>
    <row r="482" spans="3:4">
      <c r="C482" s="21" t="s">
        <v>356</v>
      </c>
      <c r="D482" s="21" t="s">
        <v>812</v>
      </c>
    </row>
    <row r="483" spans="3:4">
      <c r="C483" s="21" t="s">
        <v>356</v>
      </c>
      <c r="D483" s="21" t="s">
        <v>813</v>
      </c>
    </row>
    <row r="484" spans="3:4">
      <c r="C484" s="21" t="s">
        <v>356</v>
      </c>
      <c r="D484" s="21" t="s">
        <v>814</v>
      </c>
    </row>
    <row r="485" spans="3:4">
      <c r="C485" s="21" t="s">
        <v>356</v>
      </c>
      <c r="D485" s="21" t="s">
        <v>815</v>
      </c>
    </row>
    <row r="486" spans="3:4">
      <c r="C486" s="21" t="s">
        <v>356</v>
      </c>
      <c r="D486" s="21" t="s">
        <v>816</v>
      </c>
    </row>
    <row r="487" spans="3:4">
      <c r="C487" s="21" t="s">
        <v>356</v>
      </c>
      <c r="D487" s="21" t="s">
        <v>817</v>
      </c>
    </row>
    <row r="488" spans="3:4">
      <c r="C488" s="21" t="s">
        <v>356</v>
      </c>
      <c r="D488" s="21" t="s">
        <v>818</v>
      </c>
    </row>
    <row r="489" spans="3:4">
      <c r="C489" s="21" t="s">
        <v>356</v>
      </c>
      <c r="D489" s="21" t="s">
        <v>819</v>
      </c>
    </row>
    <row r="490" spans="3:4">
      <c r="C490" s="21" t="s">
        <v>356</v>
      </c>
      <c r="D490" s="21" t="s">
        <v>820</v>
      </c>
    </row>
    <row r="491" spans="3:4">
      <c r="C491" s="21" t="s">
        <v>356</v>
      </c>
      <c r="D491" s="21" t="s">
        <v>821</v>
      </c>
    </row>
    <row r="492" spans="3:4">
      <c r="C492" s="21" t="s">
        <v>356</v>
      </c>
      <c r="D492" s="21" t="s">
        <v>822</v>
      </c>
    </row>
    <row r="493" spans="3:4">
      <c r="C493" s="21" t="s">
        <v>356</v>
      </c>
      <c r="D493" s="21" t="s">
        <v>823</v>
      </c>
    </row>
    <row r="494" spans="3:4">
      <c r="C494" s="21" t="s">
        <v>356</v>
      </c>
      <c r="D494" s="21" t="s">
        <v>700</v>
      </c>
    </row>
    <row r="495" spans="3:4">
      <c r="C495" s="21" t="s">
        <v>356</v>
      </c>
      <c r="D495" s="21" t="s">
        <v>824</v>
      </c>
    </row>
    <row r="496" spans="3:4">
      <c r="C496" s="21" t="s">
        <v>356</v>
      </c>
      <c r="D496" s="21" t="s">
        <v>825</v>
      </c>
    </row>
    <row r="497" spans="3:4">
      <c r="C497" s="21" t="s">
        <v>356</v>
      </c>
      <c r="D497" s="21" t="s">
        <v>826</v>
      </c>
    </row>
    <row r="498" spans="3:4">
      <c r="C498" s="21" t="s">
        <v>356</v>
      </c>
      <c r="D498" s="21" t="s">
        <v>827</v>
      </c>
    </row>
    <row r="499" spans="3:4">
      <c r="C499" s="21" t="s">
        <v>356</v>
      </c>
      <c r="D499" s="21" t="s">
        <v>828</v>
      </c>
    </row>
    <row r="500" spans="3:4">
      <c r="C500" s="21" t="s">
        <v>359</v>
      </c>
      <c r="D500" s="21" t="s">
        <v>829</v>
      </c>
    </row>
    <row r="501" spans="3:4">
      <c r="C501" s="21" t="s">
        <v>359</v>
      </c>
      <c r="D501" s="21" t="s">
        <v>571</v>
      </c>
    </row>
    <row r="502" spans="3:4">
      <c r="C502" s="21" t="s">
        <v>359</v>
      </c>
      <c r="D502" s="21" t="s">
        <v>830</v>
      </c>
    </row>
    <row r="503" spans="3:4">
      <c r="C503" s="21" t="s">
        <v>359</v>
      </c>
      <c r="D503" s="21" t="s">
        <v>831</v>
      </c>
    </row>
    <row r="504" spans="3:4">
      <c r="C504" s="21" t="s">
        <v>359</v>
      </c>
      <c r="D504" s="21" t="s">
        <v>832</v>
      </c>
    </row>
    <row r="505" spans="3:4">
      <c r="C505" s="21" t="s">
        <v>359</v>
      </c>
      <c r="D505" s="21" t="s">
        <v>833</v>
      </c>
    </row>
    <row r="506" spans="3:4">
      <c r="C506" s="21" t="s">
        <v>359</v>
      </c>
      <c r="D506" s="21" t="s">
        <v>834</v>
      </c>
    </row>
    <row r="507" spans="3:4">
      <c r="C507" s="21" t="s">
        <v>359</v>
      </c>
      <c r="D507" s="21" t="s">
        <v>835</v>
      </c>
    </row>
    <row r="508" spans="3:4">
      <c r="C508" s="21" t="s">
        <v>359</v>
      </c>
      <c r="D508" s="21" t="s">
        <v>836</v>
      </c>
    </row>
    <row r="509" spans="3:4">
      <c r="C509" s="21" t="s">
        <v>359</v>
      </c>
      <c r="D509" s="21" t="s">
        <v>837</v>
      </c>
    </row>
    <row r="510" spans="3:4">
      <c r="C510" s="21" t="s">
        <v>359</v>
      </c>
      <c r="D510" s="21" t="s">
        <v>838</v>
      </c>
    </row>
    <row r="511" spans="3:4">
      <c r="C511" s="21" t="s">
        <v>359</v>
      </c>
      <c r="D511" s="21" t="s">
        <v>839</v>
      </c>
    </row>
    <row r="512" spans="3:4">
      <c r="C512" s="21" t="s">
        <v>359</v>
      </c>
      <c r="D512" s="21" t="s">
        <v>840</v>
      </c>
    </row>
    <row r="513" spans="3:4">
      <c r="C513" s="21" t="s">
        <v>359</v>
      </c>
      <c r="D513" s="21" t="s">
        <v>841</v>
      </c>
    </row>
    <row r="514" spans="3:4">
      <c r="C514" s="21" t="s">
        <v>359</v>
      </c>
      <c r="D514" s="21" t="s">
        <v>842</v>
      </c>
    </row>
    <row r="515" spans="3:4">
      <c r="C515" s="21" t="s">
        <v>359</v>
      </c>
      <c r="D515" s="21" t="s">
        <v>843</v>
      </c>
    </row>
    <row r="516" spans="3:4">
      <c r="C516" s="21" t="s">
        <v>359</v>
      </c>
      <c r="D516" s="21" t="s">
        <v>844</v>
      </c>
    </row>
    <row r="517" spans="3:4">
      <c r="C517" s="21" t="s">
        <v>359</v>
      </c>
      <c r="D517" s="21" t="s">
        <v>845</v>
      </c>
    </row>
    <row r="518" spans="3:4">
      <c r="C518" s="21" t="s">
        <v>359</v>
      </c>
      <c r="D518" s="21" t="s">
        <v>846</v>
      </c>
    </row>
    <row r="519" spans="3:4">
      <c r="C519" s="21" t="s">
        <v>359</v>
      </c>
      <c r="D519" s="21" t="s">
        <v>847</v>
      </c>
    </row>
    <row r="520" spans="3:4">
      <c r="C520" s="21" t="s">
        <v>359</v>
      </c>
      <c r="D520" s="21" t="s">
        <v>848</v>
      </c>
    </row>
    <row r="521" spans="3:4">
      <c r="C521" s="21" t="s">
        <v>359</v>
      </c>
      <c r="D521" s="21" t="s">
        <v>849</v>
      </c>
    </row>
    <row r="522" spans="3:4">
      <c r="C522" s="21" t="s">
        <v>359</v>
      </c>
      <c r="D522" s="21" t="s">
        <v>850</v>
      </c>
    </row>
    <row r="523" spans="3:4">
      <c r="C523" s="21" t="s">
        <v>359</v>
      </c>
      <c r="D523" s="21" t="s">
        <v>851</v>
      </c>
    </row>
    <row r="524" spans="3:4">
      <c r="C524" s="21" t="s">
        <v>359</v>
      </c>
      <c r="D524" s="21" t="s">
        <v>456</v>
      </c>
    </row>
    <row r="525" spans="3:4">
      <c r="C525" s="21" t="s">
        <v>359</v>
      </c>
      <c r="D525" s="21" t="s">
        <v>852</v>
      </c>
    </row>
    <row r="526" spans="3:4">
      <c r="C526" s="21" t="s">
        <v>359</v>
      </c>
      <c r="D526" s="21" t="s">
        <v>853</v>
      </c>
    </row>
    <row r="527" spans="3:4">
      <c r="C527" s="21" t="s">
        <v>359</v>
      </c>
      <c r="D527" s="21" t="s">
        <v>854</v>
      </c>
    </row>
    <row r="528" spans="3:4">
      <c r="C528" s="21" t="s">
        <v>359</v>
      </c>
      <c r="D528" s="21" t="s">
        <v>855</v>
      </c>
    </row>
    <row r="529" spans="3:4">
      <c r="C529" s="21" t="s">
        <v>359</v>
      </c>
      <c r="D529" s="21" t="s">
        <v>856</v>
      </c>
    </row>
    <row r="530" spans="3:4">
      <c r="C530" s="21" t="s">
        <v>362</v>
      </c>
      <c r="D530" s="21" t="s">
        <v>857</v>
      </c>
    </row>
    <row r="531" spans="3:4">
      <c r="C531" s="21" t="s">
        <v>362</v>
      </c>
      <c r="D531" s="21" t="s">
        <v>858</v>
      </c>
    </row>
    <row r="532" spans="3:4">
      <c r="C532" s="21" t="s">
        <v>362</v>
      </c>
      <c r="D532" s="21" t="s">
        <v>859</v>
      </c>
    </row>
    <row r="533" spans="3:4">
      <c r="C533" s="21" t="s">
        <v>362</v>
      </c>
      <c r="D533" s="21" t="s">
        <v>860</v>
      </c>
    </row>
    <row r="534" spans="3:4">
      <c r="C534" s="21" t="s">
        <v>362</v>
      </c>
      <c r="D534" s="21" t="s">
        <v>861</v>
      </c>
    </row>
    <row r="535" spans="3:4">
      <c r="C535" s="21" t="s">
        <v>362</v>
      </c>
      <c r="D535" s="21" t="s">
        <v>862</v>
      </c>
    </row>
    <row r="536" spans="3:4">
      <c r="C536" s="21" t="s">
        <v>362</v>
      </c>
      <c r="D536" s="21" t="s">
        <v>863</v>
      </c>
    </row>
    <row r="537" spans="3:4">
      <c r="C537" s="21" t="s">
        <v>362</v>
      </c>
      <c r="D537" s="21" t="s">
        <v>864</v>
      </c>
    </row>
    <row r="538" spans="3:4">
      <c r="C538" s="21" t="s">
        <v>362</v>
      </c>
      <c r="D538" s="21" t="s">
        <v>865</v>
      </c>
    </row>
    <row r="539" spans="3:4">
      <c r="C539" s="21" t="s">
        <v>362</v>
      </c>
      <c r="D539" s="21" t="s">
        <v>866</v>
      </c>
    </row>
    <row r="540" spans="3:4">
      <c r="C540" s="21" t="s">
        <v>362</v>
      </c>
      <c r="D540" s="21" t="s">
        <v>867</v>
      </c>
    </row>
    <row r="541" spans="3:4">
      <c r="C541" s="21" t="s">
        <v>362</v>
      </c>
      <c r="D541" s="21" t="s">
        <v>868</v>
      </c>
    </row>
    <row r="542" spans="3:4">
      <c r="C542" s="21" t="s">
        <v>362</v>
      </c>
      <c r="D542" s="21" t="s">
        <v>869</v>
      </c>
    </row>
    <row r="543" spans="3:4">
      <c r="C543" s="21" t="s">
        <v>362</v>
      </c>
      <c r="D543" s="21" t="s">
        <v>870</v>
      </c>
    </row>
    <row r="544" spans="3:4">
      <c r="C544" s="21" t="s">
        <v>362</v>
      </c>
      <c r="D544" s="21" t="s">
        <v>871</v>
      </c>
    </row>
    <row r="545" spans="3:4">
      <c r="C545" s="21" t="s">
        <v>362</v>
      </c>
      <c r="D545" s="21" t="s">
        <v>872</v>
      </c>
    </row>
    <row r="546" spans="3:4">
      <c r="C546" s="21" t="s">
        <v>362</v>
      </c>
      <c r="D546" s="21" t="s">
        <v>873</v>
      </c>
    </row>
    <row r="547" spans="3:4">
      <c r="C547" s="21" t="s">
        <v>362</v>
      </c>
      <c r="D547" s="21" t="s">
        <v>874</v>
      </c>
    </row>
    <row r="548" spans="3:4">
      <c r="C548" s="21" t="s">
        <v>362</v>
      </c>
      <c r="D548" s="21" t="s">
        <v>875</v>
      </c>
    </row>
    <row r="549" spans="3:4">
      <c r="C549" s="21" t="s">
        <v>362</v>
      </c>
      <c r="D549" s="21" t="s">
        <v>876</v>
      </c>
    </row>
    <row r="550" spans="3:4">
      <c r="C550" s="21" t="s">
        <v>362</v>
      </c>
      <c r="D550" s="21" t="s">
        <v>877</v>
      </c>
    </row>
    <row r="551" spans="3:4">
      <c r="C551" s="21" t="s">
        <v>362</v>
      </c>
      <c r="D551" s="21" t="s">
        <v>878</v>
      </c>
    </row>
    <row r="552" spans="3:4">
      <c r="C552" s="21" t="s">
        <v>362</v>
      </c>
      <c r="D552" s="21" t="s">
        <v>879</v>
      </c>
    </row>
    <row r="553" spans="3:4">
      <c r="C553" s="21" t="s">
        <v>362</v>
      </c>
      <c r="D553" s="21" t="s">
        <v>880</v>
      </c>
    </row>
    <row r="554" spans="3:4">
      <c r="C554" s="21" t="s">
        <v>362</v>
      </c>
      <c r="D554" s="21" t="s">
        <v>532</v>
      </c>
    </row>
    <row r="555" spans="3:4">
      <c r="C555" s="21" t="s">
        <v>362</v>
      </c>
      <c r="D555" s="21" t="s">
        <v>881</v>
      </c>
    </row>
    <row r="556" spans="3:4">
      <c r="C556" s="21" t="s">
        <v>362</v>
      </c>
      <c r="D556" s="21" t="s">
        <v>882</v>
      </c>
    </row>
    <row r="557" spans="3:4">
      <c r="C557" s="21" t="s">
        <v>362</v>
      </c>
      <c r="D557" s="21" t="s">
        <v>883</v>
      </c>
    </row>
    <row r="558" spans="3:4">
      <c r="C558" s="21" t="s">
        <v>362</v>
      </c>
      <c r="D558" s="21" t="s">
        <v>884</v>
      </c>
    </row>
    <row r="559" spans="3:4">
      <c r="C559" s="21" t="s">
        <v>362</v>
      </c>
      <c r="D559" s="21" t="s">
        <v>885</v>
      </c>
    </row>
    <row r="560" spans="3:4">
      <c r="C560" s="21" t="s">
        <v>362</v>
      </c>
      <c r="D560" s="21" t="s">
        <v>886</v>
      </c>
    </row>
    <row r="561" spans="3:4">
      <c r="C561" s="21" t="s">
        <v>362</v>
      </c>
      <c r="D561" s="21" t="s">
        <v>887</v>
      </c>
    </row>
    <row r="562" spans="3:4">
      <c r="C562" s="21" t="s">
        <v>362</v>
      </c>
      <c r="D562" s="21" t="s">
        <v>888</v>
      </c>
    </row>
    <row r="563" spans="3:4">
      <c r="C563" s="21" t="s">
        <v>362</v>
      </c>
      <c r="D563" s="21" t="s">
        <v>889</v>
      </c>
    </row>
    <row r="564" spans="3:4">
      <c r="C564" s="21" t="s">
        <v>362</v>
      </c>
      <c r="D564" s="21" t="s">
        <v>890</v>
      </c>
    </row>
    <row r="565" spans="3:4">
      <c r="C565" s="21" t="s">
        <v>362</v>
      </c>
      <c r="D565" s="21" t="s">
        <v>891</v>
      </c>
    </row>
    <row r="566" spans="3:4">
      <c r="C566" s="21" t="s">
        <v>362</v>
      </c>
      <c r="D566" s="21" t="s">
        <v>892</v>
      </c>
    </row>
    <row r="567" spans="3:4">
      <c r="C567" s="21" t="s">
        <v>362</v>
      </c>
      <c r="D567" s="21" t="s">
        <v>421</v>
      </c>
    </row>
    <row r="568" spans="3:4">
      <c r="C568" s="21" t="s">
        <v>362</v>
      </c>
      <c r="D568" s="21" t="s">
        <v>893</v>
      </c>
    </row>
    <row r="569" spans="3:4">
      <c r="C569" s="21" t="s">
        <v>362</v>
      </c>
      <c r="D569" s="21" t="s">
        <v>894</v>
      </c>
    </row>
    <row r="570" spans="3:4">
      <c r="C570" s="21" t="s">
        <v>362</v>
      </c>
      <c r="D570" s="21" t="s">
        <v>895</v>
      </c>
    </row>
    <row r="571" spans="3:4">
      <c r="C571" s="21" t="s">
        <v>362</v>
      </c>
      <c r="D571" s="21" t="s">
        <v>896</v>
      </c>
    </row>
    <row r="572" spans="3:4">
      <c r="C572" s="21" t="s">
        <v>362</v>
      </c>
      <c r="D572" s="21" t="s">
        <v>897</v>
      </c>
    </row>
    <row r="573" spans="3:4">
      <c r="C573" s="21" t="s">
        <v>362</v>
      </c>
      <c r="D573" s="21" t="s">
        <v>898</v>
      </c>
    </row>
    <row r="574" spans="3:4">
      <c r="C574" s="21" t="s">
        <v>362</v>
      </c>
      <c r="D574" s="21" t="s">
        <v>899</v>
      </c>
    </row>
    <row r="575" spans="3:4">
      <c r="C575" s="21" t="s">
        <v>362</v>
      </c>
      <c r="D575" s="21" t="s">
        <v>900</v>
      </c>
    </row>
    <row r="576" spans="3:4">
      <c r="C576" s="21" t="s">
        <v>362</v>
      </c>
      <c r="D576" s="21" t="s">
        <v>901</v>
      </c>
    </row>
    <row r="577" spans="3:4">
      <c r="C577" s="21" t="s">
        <v>362</v>
      </c>
      <c r="D577" s="21" t="s">
        <v>902</v>
      </c>
    </row>
    <row r="578" spans="3:4">
      <c r="C578" s="21" t="s">
        <v>362</v>
      </c>
      <c r="D578" s="21" t="s">
        <v>903</v>
      </c>
    </row>
    <row r="579" spans="3:4">
      <c r="C579" s="21" t="s">
        <v>362</v>
      </c>
      <c r="D579" s="21" t="s">
        <v>904</v>
      </c>
    </row>
    <row r="580" spans="3:4">
      <c r="C580" s="21" t="s">
        <v>362</v>
      </c>
      <c r="D580" s="21" t="s">
        <v>905</v>
      </c>
    </row>
    <row r="581" spans="3:4">
      <c r="C581" s="21" t="s">
        <v>362</v>
      </c>
      <c r="D581" s="21" t="s">
        <v>906</v>
      </c>
    </row>
    <row r="582" spans="3:4">
      <c r="C582" s="21" t="s">
        <v>362</v>
      </c>
      <c r="D582" s="21" t="s">
        <v>753</v>
      </c>
    </row>
    <row r="583" spans="3:4">
      <c r="C583" s="21" t="s">
        <v>362</v>
      </c>
      <c r="D583" s="21" t="s">
        <v>907</v>
      </c>
    </row>
    <row r="584" spans="3:4">
      <c r="C584" s="21" t="s">
        <v>362</v>
      </c>
      <c r="D584" s="21" t="s">
        <v>908</v>
      </c>
    </row>
    <row r="585" spans="3:4">
      <c r="C585" s="21" t="s">
        <v>362</v>
      </c>
      <c r="D585" s="21" t="s">
        <v>909</v>
      </c>
    </row>
    <row r="586" spans="3:4">
      <c r="C586" s="21" t="s">
        <v>362</v>
      </c>
      <c r="D586" s="21" t="s">
        <v>910</v>
      </c>
    </row>
    <row r="587" spans="3:4">
      <c r="C587" s="21" t="s">
        <v>362</v>
      </c>
      <c r="D587" s="21" t="s">
        <v>911</v>
      </c>
    </row>
    <row r="588" spans="3:4">
      <c r="C588" s="21" t="s">
        <v>362</v>
      </c>
      <c r="D588" s="21" t="s">
        <v>912</v>
      </c>
    </row>
    <row r="589" spans="3:4">
      <c r="C589" s="21" t="s">
        <v>362</v>
      </c>
      <c r="D589" s="21" t="s">
        <v>375</v>
      </c>
    </row>
    <row r="590" spans="3:4">
      <c r="C590" s="21" t="s">
        <v>362</v>
      </c>
      <c r="D590" s="21" t="s">
        <v>913</v>
      </c>
    </row>
    <row r="591" spans="3:4">
      <c r="C591" s="21" t="s">
        <v>362</v>
      </c>
      <c r="D591" s="21" t="s">
        <v>914</v>
      </c>
    </row>
    <row r="592" spans="3:4">
      <c r="C592" s="21" t="s">
        <v>362</v>
      </c>
      <c r="D592" s="21" t="s">
        <v>915</v>
      </c>
    </row>
    <row r="593" spans="3:4">
      <c r="C593" s="21" t="s">
        <v>362</v>
      </c>
      <c r="D593" s="21" t="s">
        <v>916</v>
      </c>
    </row>
    <row r="594" spans="3:4">
      <c r="C594" s="21" t="s">
        <v>362</v>
      </c>
      <c r="D594" s="21" t="s">
        <v>917</v>
      </c>
    </row>
    <row r="595" spans="3:4">
      <c r="C595" s="21" t="s">
        <v>362</v>
      </c>
      <c r="D595" s="21" t="s">
        <v>918</v>
      </c>
    </row>
    <row r="596" spans="3:4">
      <c r="C596" s="21" t="s">
        <v>362</v>
      </c>
      <c r="D596" s="21" t="s">
        <v>919</v>
      </c>
    </row>
    <row r="597" spans="3:4">
      <c r="C597" s="21" t="s">
        <v>362</v>
      </c>
      <c r="D597" s="21" t="s">
        <v>920</v>
      </c>
    </row>
    <row r="598" spans="3:4">
      <c r="C598" s="21" t="s">
        <v>362</v>
      </c>
      <c r="D598" s="21" t="s">
        <v>921</v>
      </c>
    </row>
    <row r="599" spans="3:4">
      <c r="C599" s="21" t="s">
        <v>362</v>
      </c>
      <c r="D599" s="21" t="s">
        <v>922</v>
      </c>
    </row>
    <row r="600" spans="3:4">
      <c r="C600" s="21" t="s">
        <v>362</v>
      </c>
      <c r="D600" s="21" t="s">
        <v>923</v>
      </c>
    </row>
    <row r="601" spans="3:4">
      <c r="C601" s="21" t="s">
        <v>362</v>
      </c>
      <c r="D601" s="21" t="s">
        <v>924</v>
      </c>
    </row>
    <row r="602" spans="3:4">
      <c r="C602" s="21" t="s">
        <v>362</v>
      </c>
      <c r="D602" s="21" t="s">
        <v>925</v>
      </c>
    </row>
    <row r="603" spans="3:4">
      <c r="C603" s="21" t="s">
        <v>362</v>
      </c>
      <c r="D603" s="21" t="s">
        <v>926</v>
      </c>
    </row>
    <row r="604" spans="3:4">
      <c r="C604" s="21" t="s">
        <v>362</v>
      </c>
      <c r="D604" s="21" t="s">
        <v>927</v>
      </c>
    </row>
    <row r="605" spans="3:4">
      <c r="C605" s="21" t="s">
        <v>362</v>
      </c>
      <c r="D605" s="21" t="s">
        <v>928</v>
      </c>
    </row>
    <row r="606" spans="3:4">
      <c r="C606" s="21" t="s">
        <v>362</v>
      </c>
      <c r="D606" s="21" t="s">
        <v>929</v>
      </c>
    </row>
    <row r="607" spans="3:4">
      <c r="C607" s="21" t="s">
        <v>362</v>
      </c>
      <c r="D607" s="21" t="s">
        <v>930</v>
      </c>
    </row>
    <row r="608" spans="3:4">
      <c r="C608" s="21" t="s">
        <v>362</v>
      </c>
      <c r="D608" s="21" t="s">
        <v>457</v>
      </c>
    </row>
    <row r="609" spans="3:4">
      <c r="C609" s="21" t="s">
        <v>362</v>
      </c>
      <c r="D609" s="21" t="s">
        <v>931</v>
      </c>
    </row>
    <row r="610" spans="3:4">
      <c r="C610" s="21" t="s">
        <v>362</v>
      </c>
      <c r="D610" s="21" t="s">
        <v>932</v>
      </c>
    </row>
    <row r="611" spans="3:4">
      <c r="C611" s="21" t="s">
        <v>362</v>
      </c>
      <c r="D611" s="21" t="s">
        <v>933</v>
      </c>
    </row>
    <row r="612" spans="3:4">
      <c r="C612" s="21" t="s">
        <v>362</v>
      </c>
      <c r="D612" s="21" t="s">
        <v>934</v>
      </c>
    </row>
    <row r="613" spans="3:4">
      <c r="C613" s="21" t="s">
        <v>362</v>
      </c>
      <c r="D613" s="21" t="s">
        <v>935</v>
      </c>
    </row>
    <row r="614" spans="3:4">
      <c r="C614" s="21" t="s">
        <v>362</v>
      </c>
      <c r="D614" s="21" t="s">
        <v>936</v>
      </c>
    </row>
    <row r="615" spans="3:4">
      <c r="C615" s="21" t="s">
        <v>362</v>
      </c>
      <c r="D615" s="21" t="s">
        <v>937</v>
      </c>
    </row>
    <row r="616" spans="3:4">
      <c r="C616" s="21" t="s">
        <v>362</v>
      </c>
      <c r="D616" s="21" t="s">
        <v>938</v>
      </c>
    </row>
    <row r="617" spans="3:4">
      <c r="C617" s="21" t="s">
        <v>362</v>
      </c>
      <c r="D617" s="21" t="s">
        <v>939</v>
      </c>
    </row>
    <row r="618" spans="3:4">
      <c r="C618" s="21" t="s">
        <v>362</v>
      </c>
      <c r="D618" s="21" t="s">
        <v>940</v>
      </c>
    </row>
    <row r="619" spans="3:4">
      <c r="C619" s="21" t="s">
        <v>362</v>
      </c>
      <c r="D619" s="21" t="s">
        <v>941</v>
      </c>
    </row>
    <row r="620" spans="3:4">
      <c r="C620" s="21" t="s">
        <v>362</v>
      </c>
      <c r="D620" s="21" t="s">
        <v>942</v>
      </c>
    </row>
    <row r="621" spans="3:4">
      <c r="C621" s="21" t="s">
        <v>362</v>
      </c>
      <c r="D621" s="21" t="s">
        <v>943</v>
      </c>
    </row>
    <row r="622" spans="3:4">
      <c r="C622" s="21" t="s">
        <v>362</v>
      </c>
      <c r="D622" s="21" t="s">
        <v>944</v>
      </c>
    </row>
    <row r="623" spans="3:4">
      <c r="C623" s="21" t="s">
        <v>362</v>
      </c>
      <c r="D623" s="21" t="s">
        <v>945</v>
      </c>
    </row>
    <row r="624" spans="3:4">
      <c r="C624" s="21" t="s">
        <v>362</v>
      </c>
      <c r="D624" s="21" t="s">
        <v>946</v>
      </c>
    </row>
    <row r="625" spans="3:4">
      <c r="C625" s="21" t="s">
        <v>362</v>
      </c>
      <c r="D625" s="21" t="s">
        <v>947</v>
      </c>
    </row>
    <row r="626" spans="3:4">
      <c r="C626" s="21" t="s">
        <v>362</v>
      </c>
      <c r="D626" s="21" t="s">
        <v>948</v>
      </c>
    </row>
    <row r="627" spans="3:4">
      <c r="C627" s="21" t="s">
        <v>362</v>
      </c>
      <c r="D627" s="21" t="s">
        <v>949</v>
      </c>
    </row>
    <row r="628" spans="3:4">
      <c r="C628" s="21" t="s">
        <v>362</v>
      </c>
      <c r="D628" s="21" t="s">
        <v>950</v>
      </c>
    </row>
    <row r="629" spans="3:4">
      <c r="C629" s="21" t="s">
        <v>362</v>
      </c>
      <c r="D629" s="21" t="s">
        <v>951</v>
      </c>
    </row>
    <row r="630" spans="3:4">
      <c r="C630" s="21" t="s">
        <v>362</v>
      </c>
      <c r="D630" s="21" t="s">
        <v>952</v>
      </c>
    </row>
    <row r="631" spans="3:4">
      <c r="C631" s="21" t="s">
        <v>362</v>
      </c>
      <c r="D631" s="21" t="s">
        <v>953</v>
      </c>
    </row>
    <row r="632" spans="3:4">
      <c r="C632" s="21" t="s">
        <v>362</v>
      </c>
      <c r="D632" s="21" t="s">
        <v>954</v>
      </c>
    </row>
    <row r="633" spans="3:4">
      <c r="C633" s="21" t="s">
        <v>362</v>
      </c>
      <c r="D633" s="21" t="s">
        <v>955</v>
      </c>
    </row>
    <row r="634" spans="3:4">
      <c r="C634" s="21" t="s">
        <v>362</v>
      </c>
      <c r="D634" s="21" t="s">
        <v>956</v>
      </c>
    </row>
    <row r="635" spans="3:4">
      <c r="C635" s="21" t="s">
        <v>362</v>
      </c>
      <c r="D635" s="21" t="s">
        <v>482</v>
      </c>
    </row>
    <row r="636" spans="3:4">
      <c r="C636" s="21" t="s">
        <v>362</v>
      </c>
      <c r="D636" s="21" t="s">
        <v>957</v>
      </c>
    </row>
    <row r="637" spans="3:4">
      <c r="C637" s="21" t="s">
        <v>362</v>
      </c>
      <c r="D637" s="21" t="s">
        <v>958</v>
      </c>
    </row>
    <row r="638" spans="3:4">
      <c r="C638" s="21" t="s">
        <v>362</v>
      </c>
      <c r="D638" s="21" t="s">
        <v>959</v>
      </c>
    </row>
    <row r="639" spans="3:4">
      <c r="C639" s="21" t="s">
        <v>362</v>
      </c>
      <c r="D639" s="21" t="s">
        <v>960</v>
      </c>
    </row>
    <row r="640" spans="3:4">
      <c r="C640" s="21" t="s">
        <v>362</v>
      </c>
      <c r="D640" s="21" t="s">
        <v>961</v>
      </c>
    </row>
    <row r="641" spans="3:4">
      <c r="C641" s="21" t="s">
        <v>362</v>
      </c>
      <c r="D641" s="21" t="s">
        <v>962</v>
      </c>
    </row>
    <row r="642" spans="3:4">
      <c r="C642" s="21" t="s">
        <v>362</v>
      </c>
      <c r="D642" s="21" t="s">
        <v>963</v>
      </c>
    </row>
    <row r="643" spans="3:4">
      <c r="C643" s="21" t="s">
        <v>362</v>
      </c>
      <c r="D643" s="21" t="s">
        <v>964</v>
      </c>
    </row>
    <row r="644" spans="3:4">
      <c r="C644" s="21" t="s">
        <v>362</v>
      </c>
      <c r="D644" s="21" t="s">
        <v>965</v>
      </c>
    </row>
    <row r="645" spans="3:4">
      <c r="C645" s="21" t="s">
        <v>362</v>
      </c>
      <c r="D645" s="21" t="s">
        <v>966</v>
      </c>
    </row>
    <row r="646" spans="3:4">
      <c r="C646" s="21" t="s">
        <v>364</v>
      </c>
      <c r="D646" s="21" t="s">
        <v>967</v>
      </c>
    </row>
    <row r="647" spans="3:4">
      <c r="C647" s="21" t="s">
        <v>364</v>
      </c>
      <c r="D647" s="21" t="s">
        <v>968</v>
      </c>
    </row>
    <row r="648" spans="3:4">
      <c r="C648" s="21" t="s">
        <v>364</v>
      </c>
      <c r="D648" s="21" t="s">
        <v>969</v>
      </c>
    </row>
    <row r="649" spans="3:4">
      <c r="C649" s="21" t="s">
        <v>364</v>
      </c>
      <c r="D649" s="21" t="s">
        <v>970</v>
      </c>
    </row>
    <row r="650" spans="3:4">
      <c r="C650" s="21" t="s">
        <v>364</v>
      </c>
      <c r="D650" s="21" t="s">
        <v>971</v>
      </c>
    </row>
    <row r="651" spans="3:4">
      <c r="C651" s="21" t="s">
        <v>364</v>
      </c>
      <c r="D651" s="21" t="s">
        <v>972</v>
      </c>
    </row>
    <row r="652" spans="3:4">
      <c r="C652" s="21" t="s">
        <v>364</v>
      </c>
      <c r="D652" s="21" t="s">
        <v>973</v>
      </c>
    </row>
    <row r="653" spans="3:4">
      <c r="C653" s="21" t="s">
        <v>364</v>
      </c>
      <c r="D653" s="21" t="s">
        <v>509</v>
      </c>
    </row>
    <row r="654" spans="3:4">
      <c r="C654" s="21" t="s">
        <v>364</v>
      </c>
      <c r="D654" s="21" t="s">
        <v>974</v>
      </c>
    </row>
    <row r="655" spans="3:4">
      <c r="C655" s="21" t="s">
        <v>365</v>
      </c>
      <c r="D655" s="21" t="s">
        <v>525</v>
      </c>
    </row>
    <row r="656" spans="3:4">
      <c r="C656" s="21" t="s">
        <v>365</v>
      </c>
      <c r="D656" s="21" t="s">
        <v>975</v>
      </c>
    </row>
    <row r="657" spans="3:4">
      <c r="C657" s="21" t="s">
        <v>365</v>
      </c>
      <c r="D657" s="21" t="s">
        <v>610</v>
      </c>
    </row>
    <row r="658" spans="3:4">
      <c r="C658" s="21" t="s">
        <v>365</v>
      </c>
      <c r="D658" s="21" t="s">
        <v>976</v>
      </c>
    </row>
    <row r="659" spans="3:4">
      <c r="C659" s="21" t="s">
        <v>367</v>
      </c>
      <c r="D659" s="21" t="s">
        <v>977</v>
      </c>
    </row>
    <row r="660" spans="3:4">
      <c r="C660" s="21" t="s">
        <v>367</v>
      </c>
      <c r="D660" s="21" t="s">
        <v>978</v>
      </c>
    </row>
    <row r="661" spans="3:4">
      <c r="C661" s="21" t="s">
        <v>367</v>
      </c>
      <c r="D661" s="21" t="s">
        <v>979</v>
      </c>
    </row>
    <row r="662" spans="3:4">
      <c r="C662" s="21" t="s">
        <v>367</v>
      </c>
      <c r="D662" s="21" t="s">
        <v>980</v>
      </c>
    </row>
    <row r="663" spans="3:4">
      <c r="C663" s="21" t="s">
        <v>367</v>
      </c>
      <c r="D663" s="21" t="s">
        <v>981</v>
      </c>
    </row>
    <row r="664" spans="3:4">
      <c r="C664" s="21" t="s">
        <v>367</v>
      </c>
      <c r="D664" s="21" t="s">
        <v>982</v>
      </c>
    </row>
    <row r="665" spans="3:4">
      <c r="C665" s="21" t="s">
        <v>367</v>
      </c>
      <c r="D665" s="21" t="s">
        <v>983</v>
      </c>
    </row>
    <row r="666" spans="3:4">
      <c r="C666" s="21" t="s">
        <v>367</v>
      </c>
      <c r="D666" s="21" t="s">
        <v>984</v>
      </c>
    </row>
    <row r="667" spans="3:4">
      <c r="C667" s="21" t="s">
        <v>367</v>
      </c>
      <c r="D667" s="21" t="s">
        <v>985</v>
      </c>
    </row>
    <row r="668" spans="3:4">
      <c r="C668" s="21" t="s">
        <v>367</v>
      </c>
      <c r="D668" s="21" t="s">
        <v>986</v>
      </c>
    </row>
    <row r="669" spans="3:4">
      <c r="C669" s="21" t="s">
        <v>367</v>
      </c>
      <c r="D669" s="21" t="s">
        <v>987</v>
      </c>
    </row>
    <row r="670" spans="3:4">
      <c r="C670" s="21" t="s">
        <v>367</v>
      </c>
      <c r="D670" s="21" t="s">
        <v>422</v>
      </c>
    </row>
    <row r="671" spans="3:4">
      <c r="C671" s="21" t="s">
        <v>367</v>
      </c>
      <c r="D671" s="21" t="s">
        <v>988</v>
      </c>
    </row>
    <row r="672" spans="3:4">
      <c r="C672" s="21" t="s">
        <v>367</v>
      </c>
      <c r="D672" s="21" t="s">
        <v>989</v>
      </c>
    </row>
    <row r="673" spans="3:4">
      <c r="C673" s="21" t="s">
        <v>367</v>
      </c>
      <c r="D673" s="21" t="s">
        <v>990</v>
      </c>
    </row>
    <row r="674" spans="3:4">
      <c r="C674" s="21" t="s">
        <v>367</v>
      </c>
      <c r="D674" s="21" t="s">
        <v>991</v>
      </c>
    </row>
    <row r="675" spans="3:4">
      <c r="C675" s="21" t="s">
        <v>367</v>
      </c>
      <c r="D675" s="21" t="s">
        <v>992</v>
      </c>
    </row>
    <row r="676" spans="3:4">
      <c r="C676" s="21" t="s">
        <v>367</v>
      </c>
      <c r="D676" s="21" t="s">
        <v>993</v>
      </c>
    </row>
    <row r="677" spans="3:4">
      <c r="C677" s="21" t="s">
        <v>367</v>
      </c>
      <c r="D677" s="21" t="s">
        <v>994</v>
      </c>
    </row>
    <row r="678" spans="3:4">
      <c r="C678" s="21" t="s">
        <v>367</v>
      </c>
      <c r="D678" s="21" t="s">
        <v>995</v>
      </c>
    </row>
    <row r="679" spans="3:4">
      <c r="C679" s="21" t="s">
        <v>367</v>
      </c>
      <c r="D679" s="21" t="s">
        <v>996</v>
      </c>
    </row>
    <row r="680" spans="3:4">
      <c r="C680" s="21" t="s">
        <v>367</v>
      </c>
      <c r="D680" s="21" t="s">
        <v>997</v>
      </c>
    </row>
    <row r="681" spans="3:4">
      <c r="C681" s="21" t="s">
        <v>367</v>
      </c>
      <c r="D681" s="21" t="s">
        <v>698</v>
      </c>
    </row>
    <row r="682" spans="3:4">
      <c r="C682" s="21" t="s">
        <v>367</v>
      </c>
      <c r="D682" s="21" t="s">
        <v>998</v>
      </c>
    </row>
    <row r="683" spans="3:4">
      <c r="C683" s="21" t="s">
        <v>367</v>
      </c>
      <c r="D683" s="21" t="s">
        <v>999</v>
      </c>
    </row>
    <row r="684" spans="3:4">
      <c r="C684" s="21" t="s">
        <v>367</v>
      </c>
      <c r="D684" s="21" t="s">
        <v>1000</v>
      </c>
    </row>
    <row r="685" spans="3:4">
      <c r="C685" s="21" t="s">
        <v>367</v>
      </c>
      <c r="D685" s="21" t="s">
        <v>1001</v>
      </c>
    </row>
    <row r="686" spans="3:4">
      <c r="C686" s="21" t="s">
        <v>367</v>
      </c>
      <c r="D686" s="21" t="s">
        <v>1002</v>
      </c>
    </row>
    <row r="687" spans="3:4">
      <c r="C687" s="21" t="s">
        <v>367</v>
      </c>
      <c r="D687" s="21" t="s">
        <v>644</v>
      </c>
    </row>
    <row r="688" spans="3:4">
      <c r="C688" s="21" t="s">
        <v>367</v>
      </c>
      <c r="D688" s="21" t="s">
        <v>1003</v>
      </c>
    </row>
    <row r="689" spans="3:4">
      <c r="C689" s="21" t="s">
        <v>367</v>
      </c>
      <c r="D689" s="21" t="s">
        <v>1004</v>
      </c>
    </row>
    <row r="690" spans="3:4">
      <c r="C690" s="21" t="s">
        <v>367</v>
      </c>
      <c r="D690" s="21" t="s">
        <v>1005</v>
      </c>
    </row>
    <row r="691" spans="3:4">
      <c r="C691" s="21" t="s">
        <v>367</v>
      </c>
      <c r="D691" s="21" t="s">
        <v>1006</v>
      </c>
    </row>
    <row r="692" spans="3:4">
      <c r="C692" s="21" t="s">
        <v>367</v>
      </c>
      <c r="D692" s="21" t="s">
        <v>1007</v>
      </c>
    </row>
    <row r="693" spans="3:4">
      <c r="C693" s="21" t="s">
        <v>367</v>
      </c>
      <c r="D693" s="21" t="s">
        <v>1008</v>
      </c>
    </row>
    <row r="694" spans="3:4">
      <c r="C694" s="21" t="s">
        <v>367</v>
      </c>
      <c r="D694" s="21" t="s">
        <v>1009</v>
      </c>
    </row>
    <row r="695" spans="3:4">
      <c r="C695" s="21" t="s">
        <v>367</v>
      </c>
      <c r="D695" s="21" t="s">
        <v>1010</v>
      </c>
    </row>
    <row r="696" spans="3:4">
      <c r="C696" s="21" t="s">
        <v>369</v>
      </c>
      <c r="D696" s="21" t="s">
        <v>708</v>
      </c>
    </row>
    <row r="697" spans="3:4">
      <c r="C697" s="21" t="s">
        <v>369</v>
      </c>
      <c r="D697" s="21" t="s">
        <v>1011</v>
      </c>
    </row>
    <row r="698" spans="3:4">
      <c r="C698" s="21" t="s">
        <v>369</v>
      </c>
      <c r="D698" s="21" t="s">
        <v>1012</v>
      </c>
    </row>
    <row r="699" spans="3:4">
      <c r="C699" s="21" t="s">
        <v>369</v>
      </c>
      <c r="D699" s="21" t="s">
        <v>1013</v>
      </c>
    </row>
    <row r="700" spans="3:4">
      <c r="C700" s="21" t="s">
        <v>369</v>
      </c>
      <c r="D700" s="21" t="s">
        <v>1014</v>
      </c>
    </row>
    <row r="701" spans="3:4">
      <c r="C701" s="21" t="s">
        <v>369</v>
      </c>
      <c r="D701" s="21" t="s">
        <v>1015</v>
      </c>
    </row>
    <row r="702" spans="3:4">
      <c r="C702" s="21" t="s">
        <v>369</v>
      </c>
      <c r="D702" s="21" t="s">
        <v>1016</v>
      </c>
    </row>
    <row r="703" spans="3:4">
      <c r="C703" s="21" t="s">
        <v>369</v>
      </c>
      <c r="D703" s="21" t="s">
        <v>1017</v>
      </c>
    </row>
    <row r="704" spans="3:4">
      <c r="C704" s="21" t="s">
        <v>369</v>
      </c>
      <c r="D704" s="21" t="s">
        <v>1018</v>
      </c>
    </row>
    <row r="705" spans="3:4">
      <c r="C705" s="21" t="s">
        <v>369</v>
      </c>
      <c r="D705" s="21" t="s">
        <v>1019</v>
      </c>
    </row>
    <row r="706" spans="3:4">
      <c r="C706" s="21" t="s">
        <v>369</v>
      </c>
      <c r="D706" s="21" t="s">
        <v>1020</v>
      </c>
    </row>
    <row r="707" spans="3:4">
      <c r="C707" s="21" t="s">
        <v>369</v>
      </c>
      <c r="D707" s="21" t="s">
        <v>1021</v>
      </c>
    </row>
    <row r="708" spans="3:4">
      <c r="C708" s="21" t="s">
        <v>369</v>
      </c>
      <c r="D708" s="21" t="s">
        <v>1022</v>
      </c>
    </row>
    <row r="709" spans="3:4">
      <c r="C709" s="21" t="s">
        <v>369</v>
      </c>
      <c r="D709" s="21" t="s">
        <v>1023</v>
      </c>
    </row>
    <row r="710" spans="3:4">
      <c r="C710" s="21" t="s">
        <v>369</v>
      </c>
      <c r="D710" s="21" t="s">
        <v>562</v>
      </c>
    </row>
    <row r="711" spans="3:4">
      <c r="C711" s="21" t="s">
        <v>371</v>
      </c>
      <c r="D711" s="21" t="s">
        <v>1024</v>
      </c>
    </row>
    <row r="712" spans="3:4">
      <c r="C712" s="21" t="s">
        <v>371</v>
      </c>
      <c r="D712" s="21" t="s">
        <v>1025</v>
      </c>
    </row>
    <row r="713" spans="3:4">
      <c r="C713" s="21" t="s">
        <v>371</v>
      </c>
      <c r="D713" s="21" t="s">
        <v>1026</v>
      </c>
    </row>
    <row r="714" spans="3:4">
      <c r="C714" s="21" t="s">
        <v>371</v>
      </c>
      <c r="D714" s="21" t="s">
        <v>1027</v>
      </c>
    </row>
    <row r="715" spans="3:4">
      <c r="C715" s="21" t="s">
        <v>371</v>
      </c>
      <c r="D715" s="21" t="s">
        <v>1028</v>
      </c>
    </row>
    <row r="716" spans="3:4">
      <c r="C716" s="21" t="s">
        <v>371</v>
      </c>
      <c r="D716" s="21" t="s">
        <v>1029</v>
      </c>
    </row>
    <row r="717" spans="3:4">
      <c r="C717" s="21" t="s">
        <v>371</v>
      </c>
      <c r="D717" s="21" t="s">
        <v>406</v>
      </c>
    </row>
    <row r="718" spans="3:4">
      <c r="C718" s="21" t="s">
        <v>371</v>
      </c>
      <c r="D718" s="21" t="s">
        <v>1030</v>
      </c>
    </row>
    <row r="719" spans="3:4">
      <c r="C719" s="21" t="s">
        <v>371</v>
      </c>
      <c r="D719" s="21" t="s">
        <v>1031</v>
      </c>
    </row>
    <row r="720" spans="3:4">
      <c r="C720" s="21" t="s">
        <v>371</v>
      </c>
      <c r="D720" s="21" t="s">
        <v>1032</v>
      </c>
    </row>
    <row r="721" spans="3:4">
      <c r="C721" s="21" t="s">
        <v>371</v>
      </c>
      <c r="D721" s="21" t="s">
        <v>1033</v>
      </c>
    </row>
    <row r="722" spans="3:4">
      <c r="C722" s="21" t="s">
        <v>371</v>
      </c>
      <c r="D722" s="21" t="s">
        <v>1034</v>
      </c>
    </row>
    <row r="723" spans="3:4">
      <c r="C723" s="21" t="s">
        <v>371</v>
      </c>
      <c r="D723" s="21" t="s">
        <v>1035</v>
      </c>
    </row>
    <row r="724" spans="3:4">
      <c r="C724" s="21" t="s">
        <v>371</v>
      </c>
      <c r="D724" s="21" t="s">
        <v>1036</v>
      </c>
    </row>
    <row r="725" spans="3:4">
      <c r="C725" s="21" t="s">
        <v>371</v>
      </c>
      <c r="D725" s="21" t="s">
        <v>1037</v>
      </c>
    </row>
    <row r="726" spans="3:4">
      <c r="C726" s="21" t="s">
        <v>371</v>
      </c>
      <c r="D726" s="21" t="s">
        <v>1038</v>
      </c>
    </row>
    <row r="727" spans="3:4">
      <c r="C727" s="21" t="s">
        <v>371</v>
      </c>
      <c r="D727" s="21" t="s">
        <v>1039</v>
      </c>
    </row>
    <row r="728" spans="3:4">
      <c r="C728" s="21" t="s">
        <v>371</v>
      </c>
      <c r="D728" s="21" t="s">
        <v>1040</v>
      </c>
    </row>
    <row r="729" spans="3:4">
      <c r="C729" s="21" t="s">
        <v>371</v>
      </c>
      <c r="D729" s="21" t="s">
        <v>1041</v>
      </c>
    </row>
    <row r="730" spans="3:4">
      <c r="C730" s="21" t="s">
        <v>371</v>
      </c>
      <c r="D730" s="21" t="s">
        <v>1042</v>
      </c>
    </row>
    <row r="731" spans="3:4">
      <c r="C731" s="21" t="s">
        <v>371</v>
      </c>
      <c r="D731" s="21" t="s">
        <v>701</v>
      </c>
    </row>
    <row r="732" spans="3:4">
      <c r="C732" s="21" t="s">
        <v>371</v>
      </c>
      <c r="D732" s="21" t="s">
        <v>1043</v>
      </c>
    </row>
    <row r="733" spans="3:4">
      <c r="C733" s="21" t="s">
        <v>371</v>
      </c>
      <c r="D733" s="21" t="s">
        <v>1044</v>
      </c>
    </row>
    <row r="734" spans="3:4">
      <c r="C734" s="21" t="s">
        <v>371</v>
      </c>
      <c r="D734" s="21" t="s">
        <v>1045</v>
      </c>
    </row>
    <row r="735" spans="3:4">
      <c r="C735" s="21" t="s">
        <v>371</v>
      </c>
      <c r="D735" s="21" t="s">
        <v>1046</v>
      </c>
    </row>
    <row r="736" spans="3:4">
      <c r="C736" s="21" t="s">
        <v>371</v>
      </c>
      <c r="D736" s="21" t="s">
        <v>1047</v>
      </c>
    </row>
    <row r="737" spans="3:4">
      <c r="C737" s="21" t="s">
        <v>371</v>
      </c>
      <c r="D737" s="21" t="s">
        <v>1048</v>
      </c>
    </row>
    <row r="738" spans="3:4">
      <c r="C738" s="21" t="s">
        <v>371</v>
      </c>
      <c r="D738" s="21" t="s">
        <v>1049</v>
      </c>
    </row>
    <row r="739" spans="3:4">
      <c r="C739" s="21" t="s">
        <v>371</v>
      </c>
      <c r="D739" s="21" t="s">
        <v>1050</v>
      </c>
    </row>
    <row r="740" spans="3:4">
      <c r="C740" s="21" t="s">
        <v>371</v>
      </c>
      <c r="D740" s="21" t="s">
        <v>1051</v>
      </c>
    </row>
    <row r="741" spans="3:4">
      <c r="C741" s="21" t="s">
        <v>373</v>
      </c>
      <c r="D741" s="21" t="s">
        <v>1052</v>
      </c>
    </row>
    <row r="742" spans="3:4">
      <c r="C742" s="21" t="s">
        <v>373</v>
      </c>
      <c r="D742" s="21" t="s">
        <v>1053</v>
      </c>
    </row>
    <row r="743" spans="3:4">
      <c r="C743" s="21" t="s">
        <v>373</v>
      </c>
      <c r="D743" s="21" t="s">
        <v>1054</v>
      </c>
    </row>
    <row r="744" spans="3:4">
      <c r="C744" s="21" t="s">
        <v>373</v>
      </c>
      <c r="D744" s="21" t="s">
        <v>1055</v>
      </c>
    </row>
    <row r="745" spans="3:4">
      <c r="C745" s="21" t="s">
        <v>373</v>
      </c>
      <c r="D745" s="21" t="s">
        <v>1056</v>
      </c>
    </row>
    <row r="746" spans="3:4">
      <c r="C746" s="21" t="s">
        <v>373</v>
      </c>
      <c r="D746" s="21" t="s">
        <v>1057</v>
      </c>
    </row>
    <row r="747" spans="3:4">
      <c r="C747" s="21" t="s">
        <v>373</v>
      </c>
      <c r="D747" s="21" t="s">
        <v>1058</v>
      </c>
    </row>
    <row r="748" spans="3:4">
      <c r="C748" s="21" t="s">
        <v>373</v>
      </c>
      <c r="D748" s="21" t="s">
        <v>1059</v>
      </c>
    </row>
    <row r="749" spans="3:4">
      <c r="C749" s="21" t="s">
        <v>373</v>
      </c>
      <c r="D749" s="21" t="s">
        <v>1060</v>
      </c>
    </row>
    <row r="750" spans="3:4">
      <c r="C750" s="21" t="s">
        <v>373</v>
      </c>
      <c r="D750" s="21" t="s">
        <v>1061</v>
      </c>
    </row>
    <row r="751" spans="3:4">
      <c r="C751" s="21" t="s">
        <v>373</v>
      </c>
      <c r="D751" s="21" t="s">
        <v>421</v>
      </c>
    </row>
    <row r="752" spans="3:4">
      <c r="C752" s="21" t="s">
        <v>373</v>
      </c>
      <c r="D752" s="21" t="s">
        <v>1034</v>
      </c>
    </row>
    <row r="753" spans="3:4">
      <c r="C753" s="21" t="s">
        <v>373</v>
      </c>
      <c r="D753" s="21" t="s">
        <v>1062</v>
      </c>
    </row>
    <row r="754" spans="3:4">
      <c r="C754" s="21" t="s">
        <v>373</v>
      </c>
      <c r="D754" s="21" t="s">
        <v>1063</v>
      </c>
    </row>
    <row r="755" spans="3:4">
      <c r="C755" s="21" t="s">
        <v>373</v>
      </c>
      <c r="D755" s="21" t="s">
        <v>1064</v>
      </c>
    </row>
    <row r="756" spans="3:4">
      <c r="C756" s="21" t="s">
        <v>373</v>
      </c>
      <c r="D756" s="21" t="s">
        <v>1065</v>
      </c>
    </row>
    <row r="757" spans="3:4">
      <c r="C757" s="21" t="s">
        <v>373</v>
      </c>
      <c r="D757" s="21" t="s">
        <v>1066</v>
      </c>
    </row>
    <row r="758" spans="3:4">
      <c r="C758" s="21" t="s">
        <v>373</v>
      </c>
      <c r="D758" s="21" t="s">
        <v>1067</v>
      </c>
    </row>
    <row r="759" spans="3:4">
      <c r="C759" s="21" t="s">
        <v>373</v>
      </c>
      <c r="D759" s="21" t="s">
        <v>1068</v>
      </c>
    </row>
    <row r="760" spans="3:4">
      <c r="C760" s="21" t="s">
        <v>373</v>
      </c>
      <c r="D760" s="21" t="s">
        <v>1069</v>
      </c>
    </row>
    <row r="761" spans="3:4">
      <c r="C761" s="21" t="s">
        <v>373</v>
      </c>
      <c r="D761" s="21" t="s">
        <v>718</v>
      </c>
    </row>
    <row r="762" spans="3:4">
      <c r="C762" s="21" t="s">
        <v>373</v>
      </c>
      <c r="D762" s="21" t="s">
        <v>1070</v>
      </c>
    </row>
    <row r="763" spans="3:4">
      <c r="C763" s="21" t="s">
        <v>373</v>
      </c>
      <c r="D763" s="21" t="s">
        <v>1071</v>
      </c>
    </row>
    <row r="764" spans="3:4">
      <c r="C764" s="21" t="s">
        <v>373</v>
      </c>
      <c r="D764" s="21" t="s">
        <v>1072</v>
      </c>
    </row>
    <row r="765" spans="3:4">
      <c r="C765" s="21" t="s">
        <v>373</v>
      </c>
      <c r="D765" s="21" t="s">
        <v>1073</v>
      </c>
    </row>
    <row r="766" spans="3:4">
      <c r="C766" s="21" t="s">
        <v>373</v>
      </c>
      <c r="D766" s="21" t="s">
        <v>797</v>
      </c>
    </row>
    <row r="767" spans="3:4">
      <c r="C767" s="21" t="s">
        <v>373</v>
      </c>
      <c r="D767" s="21" t="s">
        <v>1074</v>
      </c>
    </row>
    <row r="768" spans="3:4">
      <c r="C768" s="21" t="s">
        <v>373</v>
      </c>
      <c r="D768" s="21" t="s">
        <v>1075</v>
      </c>
    </row>
    <row r="769" spans="3:4">
      <c r="C769" s="21" t="s">
        <v>373</v>
      </c>
      <c r="D769" s="21" t="s">
        <v>1076</v>
      </c>
    </row>
    <row r="770" spans="3:4">
      <c r="C770" s="21" t="s">
        <v>375</v>
      </c>
      <c r="D770" s="21" t="s">
        <v>858</v>
      </c>
    </row>
    <row r="771" spans="3:4">
      <c r="C771" s="21" t="s">
        <v>375</v>
      </c>
      <c r="D771" s="21" t="s">
        <v>1077</v>
      </c>
    </row>
    <row r="772" spans="3:4">
      <c r="C772" s="21" t="s">
        <v>375</v>
      </c>
      <c r="D772" s="21" t="s">
        <v>1078</v>
      </c>
    </row>
    <row r="773" spans="3:4">
      <c r="C773" s="21" t="s">
        <v>375</v>
      </c>
      <c r="D773" s="21" t="s">
        <v>1079</v>
      </c>
    </row>
    <row r="774" spans="3:4">
      <c r="C774" s="21" t="s">
        <v>375</v>
      </c>
      <c r="D774" s="21" t="s">
        <v>1080</v>
      </c>
    </row>
    <row r="775" spans="3:4">
      <c r="C775" s="21" t="s">
        <v>375</v>
      </c>
      <c r="D775" s="21" t="s">
        <v>567</v>
      </c>
    </row>
    <row r="776" spans="3:4">
      <c r="C776" s="21" t="s">
        <v>375</v>
      </c>
      <c r="D776" s="21" t="s">
        <v>1081</v>
      </c>
    </row>
    <row r="777" spans="3:4">
      <c r="C777" s="21" t="s">
        <v>375</v>
      </c>
      <c r="D777" s="21" t="s">
        <v>1082</v>
      </c>
    </row>
    <row r="778" spans="3:4">
      <c r="C778" s="21" t="s">
        <v>375</v>
      </c>
      <c r="D778" s="21" t="s">
        <v>1083</v>
      </c>
    </row>
    <row r="779" spans="3:4">
      <c r="C779" s="21" t="s">
        <v>375</v>
      </c>
      <c r="D779" s="21" t="s">
        <v>1084</v>
      </c>
    </row>
    <row r="780" spans="3:4">
      <c r="C780" s="21" t="s">
        <v>375</v>
      </c>
      <c r="D780" s="21" t="s">
        <v>1085</v>
      </c>
    </row>
    <row r="781" spans="3:4">
      <c r="C781" s="21" t="s">
        <v>375</v>
      </c>
      <c r="D781" s="21" t="s">
        <v>359</v>
      </c>
    </row>
    <row r="782" spans="3:4">
      <c r="C782" s="21" t="s">
        <v>375</v>
      </c>
      <c r="D782" s="21" t="s">
        <v>1086</v>
      </c>
    </row>
    <row r="783" spans="3:4">
      <c r="C783" s="21" t="s">
        <v>375</v>
      </c>
      <c r="D783" s="21" t="s">
        <v>1087</v>
      </c>
    </row>
    <row r="784" spans="3:4">
      <c r="C784" s="21" t="s">
        <v>375</v>
      </c>
      <c r="D784" s="21" t="s">
        <v>1088</v>
      </c>
    </row>
    <row r="785" spans="3:4">
      <c r="C785" s="21" t="s">
        <v>375</v>
      </c>
      <c r="D785" s="21" t="s">
        <v>1089</v>
      </c>
    </row>
    <row r="786" spans="3:4">
      <c r="C786" s="21" t="s">
        <v>375</v>
      </c>
      <c r="D786" s="21" t="s">
        <v>1090</v>
      </c>
    </row>
    <row r="787" spans="3:4">
      <c r="C787" s="21" t="s">
        <v>375</v>
      </c>
      <c r="D787" s="21" t="s">
        <v>1091</v>
      </c>
    </row>
    <row r="788" spans="3:4">
      <c r="C788" s="21" t="s">
        <v>375</v>
      </c>
      <c r="D788" s="21" t="s">
        <v>1092</v>
      </c>
    </row>
    <row r="789" spans="3:4">
      <c r="C789" s="21" t="s">
        <v>375</v>
      </c>
      <c r="D789" s="21" t="s">
        <v>747</v>
      </c>
    </row>
    <row r="790" spans="3:4">
      <c r="C790" s="21" t="s">
        <v>375</v>
      </c>
      <c r="D790" s="21" t="s">
        <v>1093</v>
      </c>
    </row>
    <row r="791" spans="3:4">
      <c r="C791" s="21" t="s">
        <v>375</v>
      </c>
      <c r="D791" s="21" t="s">
        <v>1094</v>
      </c>
    </row>
    <row r="792" spans="3:4">
      <c r="C792" s="21" t="s">
        <v>375</v>
      </c>
      <c r="D792" s="21" t="s">
        <v>1095</v>
      </c>
    </row>
    <row r="793" spans="3:4">
      <c r="C793" s="21" t="s">
        <v>375</v>
      </c>
      <c r="D793" s="21" t="s">
        <v>1096</v>
      </c>
    </row>
    <row r="794" spans="3:4">
      <c r="C794" s="21" t="s">
        <v>375</v>
      </c>
      <c r="D794" s="21" t="s">
        <v>1097</v>
      </c>
    </row>
    <row r="795" spans="3:4">
      <c r="C795" s="21" t="s">
        <v>375</v>
      </c>
      <c r="D795" s="21" t="s">
        <v>1098</v>
      </c>
    </row>
    <row r="796" spans="3:4">
      <c r="C796" s="21" t="s">
        <v>375</v>
      </c>
      <c r="D796" s="21" t="s">
        <v>1099</v>
      </c>
    </row>
    <row r="797" spans="3:4">
      <c r="C797" s="21" t="s">
        <v>375</v>
      </c>
      <c r="D797" s="21" t="s">
        <v>1100</v>
      </c>
    </row>
    <row r="798" spans="3:4">
      <c r="C798" s="21" t="s">
        <v>375</v>
      </c>
      <c r="D798" s="21" t="s">
        <v>1101</v>
      </c>
    </row>
    <row r="799" spans="3:4">
      <c r="C799" s="21" t="s">
        <v>375</v>
      </c>
      <c r="D799" s="21" t="s">
        <v>1102</v>
      </c>
    </row>
    <row r="800" spans="3:4">
      <c r="C800" s="21" t="s">
        <v>375</v>
      </c>
      <c r="D800" s="21" t="s">
        <v>1103</v>
      </c>
    </row>
    <row r="801" spans="3:4">
      <c r="C801" s="21" t="s">
        <v>375</v>
      </c>
      <c r="D801" s="21" t="s">
        <v>1104</v>
      </c>
    </row>
    <row r="802" spans="3:4">
      <c r="C802" s="21" t="s">
        <v>375</v>
      </c>
      <c r="D802" s="21" t="s">
        <v>434</v>
      </c>
    </row>
    <row r="803" spans="3:4">
      <c r="C803" s="21" t="s">
        <v>375</v>
      </c>
      <c r="D803" s="21" t="s">
        <v>1105</v>
      </c>
    </row>
    <row r="804" spans="3:4">
      <c r="C804" s="21" t="s">
        <v>375</v>
      </c>
      <c r="D804" s="21" t="s">
        <v>1106</v>
      </c>
    </row>
    <row r="805" spans="3:4">
      <c r="C805" s="21" t="s">
        <v>375</v>
      </c>
      <c r="D805" s="21" t="s">
        <v>1107</v>
      </c>
    </row>
    <row r="806" spans="3:4">
      <c r="C806" s="21" t="s">
        <v>375</v>
      </c>
      <c r="D806" s="21" t="s">
        <v>1108</v>
      </c>
    </row>
    <row r="807" spans="3:4">
      <c r="C807" s="21" t="s">
        <v>375</v>
      </c>
      <c r="D807" s="21" t="s">
        <v>1109</v>
      </c>
    </row>
    <row r="808" spans="3:4">
      <c r="C808" s="21" t="s">
        <v>375</v>
      </c>
      <c r="D808" s="21" t="s">
        <v>912</v>
      </c>
    </row>
    <row r="809" spans="3:4">
      <c r="C809" s="21" t="s">
        <v>375</v>
      </c>
      <c r="D809" s="21" t="s">
        <v>375</v>
      </c>
    </row>
    <row r="810" spans="3:4">
      <c r="C810" s="21" t="s">
        <v>375</v>
      </c>
      <c r="D810" s="21" t="s">
        <v>1110</v>
      </c>
    </row>
    <row r="811" spans="3:4">
      <c r="C811" s="21" t="s">
        <v>375</v>
      </c>
      <c r="D811" s="21" t="s">
        <v>1111</v>
      </c>
    </row>
    <row r="812" spans="3:4">
      <c r="C812" s="21" t="s">
        <v>375</v>
      </c>
      <c r="D812" s="21" t="s">
        <v>1112</v>
      </c>
    </row>
    <row r="813" spans="3:4">
      <c r="C813" s="21" t="s">
        <v>375</v>
      </c>
      <c r="D813" s="21" t="s">
        <v>1113</v>
      </c>
    </row>
    <row r="814" spans="3:4">
      <c r="C814" s="21" t="s">
        <v>375</v>
      </c>
      <c r="D814" s="21" t="s">
        <v>1114</v>
      </c>
    </row>
    <row r="815" spans="3:4">
      <c r="C815" s="21" t="s">
        <v>375</v>
      </c>
      <c r="D815" s="21" t="s">
        <v>494</v>
      </c>
    </row>
    <row r="816" spans="3:4">
      <c r="C816" s="21" t="s">
        <v>375</v>
      </c>
      <c r="D816" s="21" t="s">
        <v>1115</v>
      </c>
    </row>
    <row r="817" spans="3:4">
      <c r="C817" s="21" t="s">
        <v>375</v>
      </c>
      <c r="D817" s="21" t="s">
        <v>1116</v>
      </c>
    </row>
    <row r="818" spans="3:4">
      <c r="C818" s="21" t="s">
        <v>375</v>
      </c>
      <c r="D818" s="21" t="s">
        <v>927</v>
      </c>
    </row>
    <row r="819" spans="3:4">
      <c r="C819" s="21" t="s">
        <v>375</v>
      </c>
      <c r="D819" s="21" t="s">
        <v>1117</v>
      </c>
    </row>
    <row r="820" spans="3:4">
      <c r="C820" s="21" t="s">
        <v>375</v>
      </c>
      <c r="D820" s="21" t="s">
        <v>1118</v>
      </c>
    </row>
    <row r="821" spans="3:4">
      <c r="C821" s="21" t="s">
        <v>375</v>
      </c>
      <c r="D821" s="21" t="s">
        <v>1119</v>
      </c>
    </row>
    <row r="822" spans="3:4">
      <c r="C822" s="21" t="s">
        <v>375</v>
      </c>
      <c r="D822" s="21" t="s">
        <v>929</v>
      </c>
    </row>
    <row r="823" spans="3:4">
      <c r="C823" s="21" t="s">
        <v>375</v>
      </c>
      <c r="D823" s="21" t="s">
        <v>1120</v>
      </c>
    </row>
    <row r="824" spans="3:4">
      <c r="C824" s="21" t="s">
        <v>375</v>
      </c>
      <c r="D824" s="21" t="s">
        <v>552</v>
      </c>
    </row>
    <row r="825" spans="3:4">
      <c r="C825" s="21" t="s">
        <v>375</v>
      </c>
      <c r="D825" s="21" t="s">
        <v>1121</v>
      </c>
    </row>
    <row r="826" spans="3:4">
      <c r="C826" s="21" t="s">
        <v>375</v>
      </c>
      <c r="D826" s="21" t="s">
        <v>1122</v>
      </c>
    </row>
    <row r="827" spans="3:4">
      <c r="C827" s="21" t="s">
        <v>375</v>
      </c>
      <c r="D827" s="21" t="s">
        <v>467</v>
      </c>
    </row>
    <row r="828" spans="3:4">
      <c r="C828" s="21" t="s">
        <v>375</v>
      </c>
      <c r="D828" s="21" t="s">
        <v>1123</v>
      </c>
    </row>
    <row r="829" spans="3:4">
      <c r="C829" s="21" t="s">
        <v>375</v>
      </c>
      <c r="D829" s="21" t="s">
        <v>1124</v>
      </c>
    </row>
    <row r="830" spans="3:4">
      <c r="C830" s="21" t="s">
        <v>375</v>
      </c>
      <c r="D830" s="21" t="s">
        <v>1125</v>
      </c>
    </row>
    <row r="831" spans="3:4">
      <c r="C831" s="21" t="s">
        <v>375</v>
      </c>
      <c r="D831" s="21" t="s">
        <v>1126</v>
      </c>
    </row>
    <row r="832" spans="3:4">
      <c r="C832" s="21" t="s">
        <v>375</v>
      </c>
      <c r="D832" s="21" t="s">
        <v>1127</v>
      </c>
    </row>
    <row r="833" spans="3:4">
      <c r="C833" s="21" t="s">
        <v>375</v>
      </c>
      <c r="D833" s="21" t="s">
        <v>1128</v>
      </c>
    </row>
    <row r="834" spans="3:4">
      <c r="C834" s="21" t="s">
        <v>377</v>
      </c>
      <c r="D834" s="21" t="s">
        <v>1129</v>
      </c>
    </row>
    <row r="835" spans="3:4">
      <c r="C835" s="21" t="s">
        <v>377</v>
      </c>
      <c r="D835" s="21" t="s">
        <v>1130</v>
      </c>
    </row>
    <row r="836" spans="3:4">
      <c r="C836" s="21" t="s">
        <v>377</v>
      </c>
      <c r="D836" s="21" t="s">
        <v>1131</v>
      </c>
    </row>
    <row r="837" spans="3:4">
      <c r="C837" s="21" t="s">
        <v>377</v>
      </c>
      <c r="D837" s="21" t="s">
        <v>1132</v>
      </c>
    </row>
    <row r="838" spans="3:4">
      <c r="C838" s="21" t="s">
        <v>377</v>
      </c>
      <c r="D838" s="21" t="s">
        <v>1133</v>
      </c>
    </row>
    <row r="839" spans="3:4">
      <c r="C839" s="21" t="s">
        <v>377</v>
      </c>
      <c r="D839" s="21" t="s">
        <v>1134</v>
      </c>
    </row>
    <row r="840" spans="3:4">
      <c r="C840" s="21" t="s">
        <v>377</v>
      </c>
      <c r="D840" s="21" t="s">
        <v>1135</v>
      </c>
    </row>
    <row r="841" spans="3:4">
      <c r="C841" s="21" t="s">
        <v>377</v>
      </c>
      <c r="D841" s="21" t="s">
        <v>1136</v>
      </c>
    </row>
    <row r="842" spans="3:4">
      <c r="C842" s="21" t="s">
        <v>377</v>
      </c>
      <c r="D842" s="21" t="s">
        <v>1137</v>
      </c>
    </row>
    <row r="843" spans="3:4">
      <c r="C843" s="21" t="s">
        <v>377</v>
      </c>
      <c r="D843" s="21" t="s">
        <v>1138</v>
      </c>
    </row>
    <row r="844" spans="3:4">
      <c r="C844" s="21" t="s">
        <v>377</v>
      </c>
      <c r="D844" s="21" t="s">
        <v>1139</v>
      </c>
    </row>
    <row r="845" spans="3:4">
      <c r="C845" s="21" t="s">
        <v>377</v>
      </c>
      <c r="D845" s="21" t="s">
        <v>1140</v>
      </c>
    </row>
    <row r="846" spans="3:4">
      <c r="C846" s="21" t="s">
        <v>377</v>
      </c>
      <c r="D846" s="21" t="s">
        <v>1141</v>
      </c>
    </row>
    <row r="847" spans="3:4">
      <c r="C847" s="21" t="s">
        <v>377</v>
      </c>
      <c r="D847" s="21" t="s">
        <v>1142</v>
      </c>
    </row>
    <row r="848" spans="3:4">
      <c r="C848" s="21" t="s">
        <v>377</v>
      </c>
      <c r="D848" s="21" t="s">
        <v>1143</v>
      </c>
    </row>
    <row r="849" spans="3:4">
      <c r="C849" s="21" t="s">
        <v>377</v>
      </c>
      <c r="D849" s="21" t="s">
        <v>1144</v>
      </c>
    </row>
    <row r="850" spans="3:4">
      <c r="C850" s="21" t="s">
        <v>377</v>
      </c>
      <c r="D850" s="21" t="s">
        <v>1145</v>
      </c>
    </row>
    <row r="851" spans="3:4">
      <c r="C851" s="21" t="s">
        <v>377</v>
      </c>
      <c r="D851" s="21" t="s">
        <v>1146</v>
      </c>
    </row>
    <row r="852" spans="3:4">
      <c r="C852" s="21" t="s">
        <v>377</v>
      </c>
      <c r="D852" s="21" t="s">
        <v>1147</v>
      </c>
    </row>
    <row r="853" spans="3:4">
      <c r="C853" s="21" t="s">
        <v>377</v>
      </c>
      <c r="D853" s="21" t="s">
        <v>1148</v>
      </c>
    </row>
    <row r="854" spans="3:4">
      <c r="C854" s="21" t="s">
        <v>377</v>
      </c>
      <c r="D854" s="21" t="s">
        <v>1149</v>
      </c>
    </row>
    <row r="855" spans="3:4">
      <c r="C855" s="21" t="s">
        <v>377</v>
      </c>
      <c r="D855" s="21" t="s">
        <v>1150</v>
      </c>
    </row>
    <row r="856" spans="3:4">
      <c r="C856" s="21" t="s">
        <v>377</v>
      </c>
      <c r="D856" s="21" t="s">
        <v>1151</v>
      </c>
    </row>
    <row r="857" spans="3:4">
      <c r="C857" s="21" t="s">
        <v>377</v>
      </c>
      <c r="D857" s="21" t="s">
        <v>1152</v>
      </c>
    </row>
    <row r="858" spans="3:4">
      <c r="C858" s="21" t="s">
        <v>377</v>
      </c>
      <c r="D858" s="21" t="s">
        <v>1153</v>
      </c>
    </row>
    <row r="859" spans="3:4">
      <c r="C859" s="21" t="s">
        <v>377</v>
      </c>
      <c r="D859" s="21" t="s">
        <v>1154</v>
      </c>
    </row>
    <row r="860" spans="3:4">
      <c r="C860" s="21" t="s">
        <v>377</v>
      </c>
      <c r="D860" s="21" t="s">
        <v>1155</v>
      </c>
    </row>
    <row r="861" spans="3:4">
      <c r="C861" s="21" t="s">
        <v>377</v>
      </c>
      <c r="D861" s="21" t="s">
        <v>345</v>
      </c>
    </row>
    <row r="862" spans="3:4">
      <c r="C862" s="21" t="s">
        <v>377</v>
      </c>
      <c r="D862" s="21" t="s">
        <v>1156</v>
      </c>
    </row>
    <row r="863" spans="3:4">
      <c r="C863" s="21" t="s">
        <v>377</v>
      </c>
      <c r="D863" s="21" t="s">
        <v>1157</v>
      </c>
    </row>
    <row r="864" spans="3:4">
      <c r="C864" s="21" t="s">
        <v>377</v>
      </c>
      <c r="D864" s="21" t="s">
        <v>1158</v>
      </c>
    </row>
    <row r="865" spans="3:4">
      <c r="C865" s="21" t="s">
        <v>377</v>
      </c>
      <c r="D865" s="21" t="s">
        <v>930</v>
      </c>
    </row>
    <row r="866" spans="3:4">
      <c r="C866" s="21" t="s">
        <v>377</v>
      </c>
      <c r="D866" s="21" t="s">
        <v>1159</v>
      </c>
    </row>
    <row r="867" spans="3:4">
      <c r="C867" s="21" t="s">
        <v>377</v>
      </c>
      <c r="D867" s="21" t="s">
        <v>1160</v>
      </c>
    </row>
    <row r="868" spans="3:4">
      <c r="C868" s="21" t="s">
        <v>377</v>
      </c>
      <c r="D868" s="21" t="s">
        <v>1161</v>
      </c>
    </row>
    <row r="869" spans="3:4">
      <c r="C869" s="21" t="s">
        <v>377</v>
      </c>
      <c r="D869" s="21" t="s">
        <v>1162</v>
      </c>
    </row>
    <row r="870" spans="3:4">
      <c r="C870" s="21" t="s">
        <v>377</v>
      </c>
      <c r="D870" s="21" t="s">
        <v>1163</v>
      </c>
    </row>
    <row r="871" spans="3:4">
      <c r="C871" s="21" t="s">
        <v>377</v>
      </c>
      <c r="D871" s="21" t="s">
        <v>476</v>
      </c>
    </row>
    <row r="872" spans="3:4">
      <c r="C872" s="21" t="s">
        <v>377</v>
      </c>
      <c r="D872" s="21" t="s">
        <v>1164</v>
      </c>
    </row>
    <row r="873" spans="3:4">
      <c r="C873" s="21" t="s">
        <v>377</v>
      </c>
      <c r="D873" s="21" t="s">
        <v>1165</v>
      </c>
    </row>
    <row r="874" spans="3:4">
      <c r="C874" s="21" t="s">
        <v>379</v>
      </c>
      <c r="D874" s="21" t="s">
        <v>1083</v>
      </c>
    </row>
    <row r="875" spans="3:4">
      <c r="C875" s="21" t="s">
        <v>379</v>
      </c>
      <c r="D875" s="21" t="s">
        <v>1166</v>
      </c>
    </row>
    <row r="876" spans="3:4">
      <c r="C876" s="21" t="s">
        <v>379</v>
      </c>
      <c r="D876" s="21" t="s">
        <v>1167</v>
      </c>
    </row>
    <row r="877" spans="3:4">
      <c r="C877" s="21" t="s">
        <v>379</v>
      </c>
      <c r="D877" s="21" t="s">
        <v>1168</v>
      </c>
    </row>
    <row r="878" spans="3:4">
      <c r="C878" s="21" t="s">
        <v>379</v>
      </c>
      <c r="D878" s="21" t="s">
        <v>1169</v>
      </c>
    </row>
    <row r="879" spans="3:4">
      <c r="C879" s="21" t="s">
        <v>379</v>
      </c>
      <c r="D879" s="21" t="s">
        <v>1170</v>
      </c>
    </row>
    <row r="880" spans="3:4">
      <c r="C880" s="21" t="s">
        <v>379</v>
      </c>
      <c r="D880" s="21" t="s">
        <v>1171</v>
      </c>
    </row>
    <row r="881" spans="3:4">
      <c r="C881" s="21" t="s">
        <v>379</v>
      </c>
      <c r="D881" s="21" t="s">
        <v>457</v>
      </c>
    </row>
    <row r="882" spans="3:4">
      <c r="C882" s="21" t="s">
        <v>379</v>
      </c>
      <c r="D882" s="21" t="s">
        <v>1172</v>
      </c>
    </row>
    <row r="883" spans="3:4">
      <c r="C883" s="21" t="s">
        <v>379</v>
      </c>
      <c r="D883" s="21" t="s">
        <v>1159</v>
      </c>
    </row>
    <row r="884" spans="3:4">
      <c r="C884" s="21" t="s">
        <v>379</v>
      </c>
      <c r="D884" s="21" t="s">
        <v>1173</v>
      </c>
    </row>
    <row r="885" spans="3:4">
      <c r="C885" s="21" t="s">
        <v>379</v>
      </c>
      <c r="D885" s="21" t="s">
        <v>1174</v>
      </c>
    </row>
    <row r="886" spans="3:4">
      <c r="C886" s="21" t="s">
        <v>379</v>
      </c>
      <c r="D886" s="21" t="s">
        <v>1175</v>
      </c>
    </row>
    <row r="887" spans="3:4">
      <c r="C887" s="21" t="s">
        <v>240</v>
      </c>
      <c r="D887" s="21" t="s">
        <v>241</v>
      </c>
    </row>
    <row r="888" spans="3:4">
      <c r="C888" s="21" t="s">
        <v>240</v>
      </c>
      <c r="D888" s="21" t="s">
        <v>571</v>
      </c>
    </row>
    <row r="889" spans="3:4">
      <c r="C889" s="21" t="s">
        <v>240</v>
      </c>
      <c r="D889" s="21" t="s">
        <v>1176</v>
      </c>
    </row>
    <row r="890" spans="3:4">
      <c r="C890" s="21" t="s">
        <v>240</v>
      </c>
      <c r="D890" s="21" t="s">
        <v>1177</v>
      </c>
    </row>
    <row r="891" spans="3:4">
      <c r="C891" s="21" t="s">
        <v>240</v>
      </c>
      <c r="D891" s="21" t="s">
        <v>359</v>
      </c>
    </row>
    <row r="892" spans="3:4">
      <c r="C892" s="21" t="s">
        <v>240</v>
      </c>
      <c r="D892" s="21" t="s">
        <v>1178</v>
      </c>
    </row>
    <row r="893" spans="3:4">
      <c r="C893" s="21" t="s">
        <v>240</v>
      </c>
      <c r="D893" s="21" t="s">
        <v>1179</v>
      </c>
    </row>
    <row r="894" spans="3:4">
      <c r="C894" s="21" t="s">
        <v>240</v>
      </c>
      <c r="D894" s="21" t="s">
        <v>1180</v>
      </c>
    </row>
    <row r="895" spans="3:4">
      <c r="C895" s="21" t="s">
        <v>240</v>
      </c>
      <c r="D895" s="21" t="s">
        <v>1181</v>
      </c>
    </row>
    <row r="896" spans="3:4">
      <c r="C896" s="21" t="s">
        <v>240</v>
      </c>
      <c r="D896" s="21" t="s">
        <v>1182</v>
      </c>
    </row>
    <row r="897" spans="3:4">
      <c r="C897" s="21" t="s">
        <v>240</v>
      </c>
      <c r="D897" s="21" t="s">
        <v>1183</v>
      </c>
    </row>
    <row r="898" spans="3:4">
      <c r="C898" s="21" t="s">
        <v>240</v>
      </c>
      <c r="D898" s="21" t="s">
        <v>1184</v>
      </c>
    </row>
    <row r="899" spans="3:4">
      <c r="C899" s="21" t="s">
        <v>381</v>
      </c>
      <c r="D899" s="21" t="s">
        <v>1185</v>
      </c>
    </row>
    <row r="900" spans="3:4">
      <c r="C900" s="21" t="s">
        <v>381</v>
      </c>
      <c r="D900" s="21" t="s">
        <v>741</v>
      </c>
    </row>
    <row r="901" spans="3:4">
      <c r="C901" s="21" t="s">
        <v>381</v>
      </c>
      <c r="D901" s="21" t="s">
        <v>1186</v>
      </c>
    </row>
    <row r="902" spans="3:4">
      <c r="C902" s="21" t="s">
        <v>381</v>
      </c>
      <c r="D902" s="21" t="s">
        <v>1187</v>
      </c>
    </row>
    <row r="903" spans="3:4">
      <c r="C903" s="21" t="s">
        <v>381</v>
      </c>
      <c r="D903" s="21" t="s">
        <v>1188</v>
      </c>
    </row>
    <row r="904" spans="3:4">
      <c r="C904" s="21" t="s">
        <v>381</v>
      </c>
      <c r="D904" s="21" t="s">
        <v>1189</v>
      </c>
    </row>
    <row r="905" spans="3:4">
      <c r="C905" s="21" t="s">
        <v>381</v>
      </c>
      <c r="D905" s="21" t="s">
        <v>1190</v>
      </c>
    </row>
    <row r="906" spans="3:4">
      <c r="C906" s="21" t="s">
        <v>381</v>
      </c>
      <c r="D906" s="21" t="s">
        <v>1191</v>
      </c>
    </row>
    <row r="907" spans="3:4">
      <c r="C907" s="21" t="s">
        <v>381</v>
      </c>
      <c r="D907" s="21" t="s">
        <v>1192</v>
      </c>
    </row>
    <row r="908" spans="3:4">
      <c r="C908" s="21" t="s">
        <v>381</v>
      </c>
      <c r="D908" s="21" t="s">
        <v>1193</v>
      </c>
    </row>
    <row r="909" spans="3:4">
      <c r="C909" s="21" t="s">
        <v>381</v>
      </c>
      <c r="D909" s="21" t="s">
        <v>1194</v>
      </c>
    </row>
    <row r="910" spans="3:4">
      <c r="C910" s="21" t="s">
        <v>381</v>
      </c>
      <c r="D910" s="21" t="s">
        <v>1195</v>
      </c>
    </row>
    <row r="911" spans="3:4">
      <c r="C911" s="21" t="s">
        <v>381</v>
      </c>
      <c r="D911" s="21" t="s">
        <v>1196</v>
      </c>
    </row>
    <row r="912" spans="3:4">
      <c r="C912" s="21" t="s">
        <v>381</v>
      </c>
      <c r="D912" s="21" t="s">
        <v>1197</v>
      </c>
    </row>
    <row r="913" spans="3:4">
      <c r="C913" s="21" t="s">
        <v>383</v>
      </c>
      <c r="D913" s="21" t="s">
        <v>1198</v>
      </c>
    </row>
    <row r="914" spans="3:4">
      <c r="C914" s="21" t="s">
        <v>383</v>
      </c>
      <c r="D914" s="21" t="s">
        <v>708</v>
      </c>
    </row>
    <row r="915" spans="3:4">
      <c r="C915" s="21" t="s">
        <v>383</v>
      </c>
      <c r="D915" s="21" t="s">
        <v>1199</v>
      </c>
    </row>
    <row r="916" spans="3:4">
      <c r="C916" s="21" t="s">
        <v>383</v>
      </c>
      <c r="D916" s="21" t="s">
        <v>380</v>
      </c>
    </row>
    <row r="917" spans="3:4">
      <c r="C917" s="21" t="s">
        <v>383</v>
      </c>
      <c r="D917" s="21" t="s">
        <v>1200</v>
      </c>
    </row>
    <row r="918" spans="3:4">
      <c r="C918" s="21" t="s">
        <v>383</v>
      </c>
      <c r="D918" s="21" t="s">
        <v>1201</v>
      </c>
    </row>
    <row r="919" spans="3:4">
      <c r="C919" s="21" t="s">
        <v>383</v>
      </c>
      <c r="D919" s="21" t="s">
        <v>388</v>
      </c>
    </row>
    <row r="920" spans="3:4">
      <c r="C920" s="21" t="s">
        <v>383</v>
      </c>
      <c r="D920" s="21" t="s">
        <v>335</v>
      </c>
    </row>
    <row r="921" spans="3:4">
      <c r="C921" s="21" t="s">
        <v>383</v>
      </c>
      <c r="D921" s="21" t="s">
        <v>1202</v>
      </c>
    </row>
    <row r="922" spans="3:4">
      <c r="C922" s="21" t="s">
        <v>383</v>
      </c>
      <c r="D922" s="21" t="s">
        <v>866</v>
      </c>
    </row>
    <row r="923" spans="3:4">
      <c r="C923" s="21" t="s">
        <v>383</v>
      </c>
      <c r="D923" s="21" t="s">
        <v>1203</v>
      </c>
    </row>
    <row r="924" spans="3:4">
      <c r="C924" s="21" t="s">
        <v>383</v>
      </c>
      <c r="D924" s="21" t="s">
        <v>1204</v>
      </c>
    </row>
    <row r="925" spans="3:4">
      <c r="C925" s="21" t="s">
        <v>383</v>
      </c>
      <c r="D925" s="21" t="s">
        <v>1205</v>
      </c>
    </row>
    <row r="926" spans="3:4">
      <c r="C926" s="21" t="s">
        <v>383</v>
      </c>
      <c r="D926" s="21" t="s">
        <v>1206</v>
      </c>
    </row>
    <row r="927" spans="3:4">
      <c r="C927" s="21" t="s">
        <v>383</v>
      </c>
      <c r="D927" s="21" t="s">
        <v>1207</v>
      </c>
    </row>
    <row r="928" spans="3:4">
      <c r="C928" s="21" t="s">
        <v>383</v>
      </c>
      <c r="D928" s="21" t="s">
        <v>1208</v>
      </c>
    </row>
    <row r="929" spans="3:4">
      <c r="C929" s="21" t="s">
        <v>383</v>
      </c>
      <c r="D929" s="21" t="s">
        <v>1209</v>
      </c>
    </row>
    <row r="930" spans="3:4">
      <c r="C930" s="21" t="s">
        <v>383</v>
      </c>
      <c r="D930" s="21" t="s">
        <v>1210</v>
      </c>
    </row>
    <row r="931" spans="3:4">
      <c r="C931" s="21" t="s">
        <v>383</v>
      </c>
      <c r="D931" s="21" t="s">
        <v>1211</v>
      </c>
    </row>
    <row r="932" spans="3:4">
      <c r="C932" s="21" t="s">
        <v>383</v>
      </c>
      <c r="D932" s="21" t="s">
        <v>1212</v>
      </c>
    </row>
    <row r="933" spans="3:4">
      <c r="C933" s="21" t="s">
        <v>383</v>
      </c>
      <c r="D933" s="21" t="s">
        <v>405</v>
      </c>
    </row>
    <row r="934" spans="3:4">
      <c r="C934" s="21" t="s">
        <v>383</v>
      </c>
      <c r="D934" s="21" t="s">
        <v>1213</v>
      </c>
    </row>
    <row r="935" spans="3:4">
      <c r="C935" s="21" t="s">
        <v>383</v>
      </c>
      <c r="D935" s="21" t="s">
        <v>1214</v>
      </c>
    </row>
    <row r="936" spans="3:4">
      <c r="C936" s="21" t="s">
        <v>383</v>
      </c>
      <c r="D936" s="21" t="s">
        <v>1215</v>
      </c>
    </row>
    <row r="937" spans="3:4">
      <c r="C937" s="21" t="s">
        <v>383</v>
      </c>
      <c r="D937" s="21" t="s">
        <v>1216</v>
      </c>
    </row>
    <row r="938" spans="3:4">
      <c r="C938" s="21" t="s">
        <v>383</v>
      </c>
      <c r="D938" s="21" t="s">
        <v>1217</v>
      </c>
    </row>
    <row r="939" spans="3:4">
      <c r="C939" s="21" t="s">
        <v>383</v>
      </c>
      <c r="D939" s="21" t="s">
        <v>1218</v>
      </c>
    </row>
    <row r="940" spans="3:4">
      <c r="C940" s="21" t="s">
        <v>383</v>
      </c>
      <c r="D940" s="21" t="s">
        <v>532</v>
      </c>
    </row>
    <row r="941" spans="3:4">
      <c r="C941" s="21" t="s">
        <v>383</v>
      </c>
      <c r="D941" s="21" t="s">
        <v>1219</v>
      </c>
    </row>
    <row r="942" spans="3:4">
      <c r="C942" s="21" t="s">
        <v>383</v>
      </c>
      <c r="D942" s="21" t="s">
        <v>1220</v>
      </c>
    </row>
    <row r="943" spans="3:4">
      <c r="C943" s="21" t="s">
        <v>383</v>
      </c>
      <c r="D943" s="21" t="s">
        <v>1221</v>
      </c>
    </row>
    <row r="944" spans="3:4">
      <c r="C944" s="21" t="s">
        <v>383</v>
      </c>
      <c r="D944" s="21" t="s">
        <v>1222</v>
      </c>
    </row>
    <row r="945" spans="3:4">
      <c r="C945" s="21" t="s">
        <v>383</v>
      </c>
      <c r="D945" s="21" t="s">
        <v>1223</v>
      </c>
    </row>
    <row r="946" spans="3:4">
      <c r="C946" s="21" t="s">
        <v>383</v>
      </c>
      <c r="D946" s="21" t="s">
        <v>1224</v>
      </c>
    </row>
    <row r="947" spans="3:4">
      <c r="C947" s="21" t="s">
        <v>383</v>
      </c>
      <c r="D947" s="21" t="s">
        <v>1225</v>
      </c>
    </row>
    <row r="948" spans="3:4">
      <c r="C948" s="21" t="s">
        <v>383</v>
      </c>
      <c r="D948" s="21" t="s">
        <v>1226</v>
      </c>
    </row>
    <row r="949" spans="3:4">
      <c r="C949" s="21" t="s">
        <v>383</v>
      </c>
      <c r="D949" s="21" t="s">
        <v>1227</v>
      </c>
    </row>
    <row r="950" spans="3:4">
      <c r="C950" s="21" t="s">
        <v>383</v>
      </c>
      <c r="D950" s="21" t="s">
        <v>422</v>
      </c>
    </row>
    <row r="951" spans="3:4">
      <c r="C951" s="21" t="s">
        <v>383</v>
      </c>
      <c r="D951" s="21" t="s">
        <v>1228</v>
      </c>
    </row>
    <row r="952" spans="3:4">
      <c r="C952" s="21" t="s">
        <v>383</v>
      </c>
      <c r="D952" s="21" t="s">
        <v>1229</v>
      </c>
    </row>
    <row r="953" spans="3:4">
      <c r="C953" s="21" t="s">
        <v>383</v>
      </c>
      <c r="D953" s="21" t="s">
        <v>1230</v>
      </c>
    </row>
    <row r="954" spans="3:4">
      <c r="C954" s="21" t="s">
        <v>383</v>
      </c>
      <c r="D954" s="21" t="s">
        <v>1231</v>
      </c>
    </row>
    <row r="955" spans="3:4">
      <c r="C955" s="21" t="s">
        <v>383</v>
      </c>
      <c r="D955" s="21" t="s">
        <v>1232</v>
      </c>
    </row>
    <row r="956" spans="3:4">
      <c r="C956" s="21" t="s">
        <v>383</v>
      </c>
      <c r="D956" s="21" t="s">
        <v>1233</v>
      </c>
    </row>
    <row r="957" spans="3:4">
      <c r="C957" s="21" t="s">
        <v>383</v>
      </c>
      <c r="D957" s="21" t="s">
        <v>1234</v>
      </c>
    </row>
    <row r="958" spans="3:4">
      <c r="C958" s="21" t="s">
        <v>383</v>
      </c>
      <c r="D958" s="21" t="s">
        <v>789</v>
      </c>
    </row>
    <row r="959" spans="3:4">
      <c r="C959" s="21" t="s">
        <v>383</v>
      </c>
      <c r="D959" s="21" t="s">
        <v>1235</v>
      </c>
    </row>
    <row r="960" spans="3:4">
      <c r="C960" s="21" t="s">
        <v>383</v>
      </c>
      <c r="D960" s="21" t="s">
        <v>1236</v>
      </c>
    </row>
    <row r="961" spans="3:4">
      <c r="C961" s="21" t="s">
        <v>383</v>
      </c>
      <c r="D961" s="21" t="s">
        <v>1237</v>
      </c>
    </row>
    <row r="962" spans="3:4">
      <c r="C962" s="21" t="s">
        <v>383</v>
      </c>
      <c r="D962" s="21" t="s">
        <v>1238</v>
      </c>
    </row>
    <row r="963" spans="3:4">
      <c r="C963" s="21" t="s">
        <v>383</v>
      </c>
      <c r="D963" s="21" t="s">
        <v>1239</v>
      </c>
    </row>
    <row r="964" spans="3:4">
      <c r="C964" s="21" t="s">
        <v>383</v>
      </c>
      <c r="D964" s="21" t="s">
        <v>1240</v>
      </c>
    </row>
    <row r="965" spans="3:4">
      <c r="C965" s="21" t="s">
        <v>383</v>
      </c>
      <c r="D965" s="21" t="s">
        <v>1241</v>
      </c>
    </row>
    <row r="966" spans="3:4">
      <c r="C966" s="21" t="s">
        <v>383</v>
      </c>
      <c r="D966" s="21" t="s">
        <v>1242</v>
      </c>
    </row>
    <row r="967" spans="3:4">
      <c r="C967" s="21" t="s">
        <v>383</v>
      </c>
      <c r="D967" s="21" t="s">
        <v>1243</v>
      </c>
    </row>
    <row r="968" spans="3:4">
      <c r="C968" s="21" t="s">
        <v>383</v>
      </c>
      <c r="D968" s="21" t="s">
        <v>1244</v>
      </c>
    </row>
    <row r="969" spans="3:4">
      <c r="C969" s="21" t="s">
        <v>383</v>
      </c>
      <c r="D969" s="21" t="s">
        <v>1245</v>
      </c>
    </row>
    <row r="970" spans="3:4">
      <c r="C970" s="21" t="s">
        <v>383</v>
      </c>
      <c r="D970" s="21" t="s">
        <v>1246</v>
      </c>
    </row>
    <row r="971" spans="3:4">
      <c r="C971" s="21" t="s">
        <v>383</v>
      </c>
      <c r="D971" s="21" t="s">
        <v>1247</v>
      </c>
    </row>
    <row r="972" spans="3:4">
      <c r="C972" s="21" t="s">
        <v>383</v>
      </c>
      <c r="D972" s="21" t="s">
        <v>1248</v>
      </c>
    </row>
    <row r="973" spans="3:4">
      <c r="C973" s="21" t="s">
        <v>383</v>
      </c>
      <c r="D973" s="21" t="s">
        <v>1249</v>
      </c>
    </row>
    <row r="974" spans="3:4">
      <c r="C974" s="21" t="s">
        <v>383</v>
      </c>
      <c r="D974" s="21" t="s">
        <v>1250</v>
      </c>
    </row>
    <row r="975" spans="3:4">
      <c r="C975" s="21" t="s">
        <v>383</v>
      </c>
      <c r="D975" s="21" t="s">
        <v>1251</v>
      </c>
    </row>
    <row r="976" spans="3:4">
      <c r="C976" s="21" t="s">
        <v>383</v>
      </c>
      <c r="D976" s="21" t="s">
        <v>1252</v>
      </c>
    </row>
    <row r="977" spans="3:4">
      <c r="C977" s="21" t="s">
        <v>383</v>
      </c>
      <c r="D977" s="21" t="s">
        <v>1253</v>
      </c>
    </row>
    <row r="978" spans="3:4">
      <c r="C978" s="21" t="s">
        <v>383</v>
      </c>
      <c r="D978" s="21" t="s">
        <v>451</v>
      </c>
    </row>
    <row r="979" spans="3:4">
      <c r="C979" s="21" t="s">
        <v>383</v>
      </c>
      <c r="D979" s="21" t="s">
        <v>1254</v>
      </c>
    </row>
    <row r="980" spans="3:4">
      <c r="C980" s="21" t="s">
        <v>383</v>
      </c>
      <c r="D980" s="21" t="s">
        <v>495</v>
      </c>
    </row>
    <row r="981" spans="3:4">
      <c r="C981" s="21" t="s">
        <v>383</v>
      </c>
      <c r="D981" s="21" t="s">
        <v>1255</v>
      </c>
    </row>
    <row r="982" spans="3:4">
      <c r="C982" s="21" t="s">
        <v>383</v>
      </c>
      <c r="D982" s="21" t="s">
        <v>1256</v>
      </c>
    </row>
    <row r="983" spans="3:4">
      <c r="C983" s="21" t="s">
        <v>383</v>
      </c>
      <c r="D983" s="21" t="s">
        <v>1257</v>
      </c>
    </row>
    <row r="984" spans="3:4">
      <c r="C984" s="21" t="s">
        <v>383</v>
      </c>
      <c r="D984" s="21" t="s">
        <v>1258</v>
      </c>
    </row>
    <row r="985" spans="3:4">
      <c r="C985" s="21" t="s">
        <v>383</v>
      </c>
      <c r="D985" s="21" t="s">
        <v>1172</v>
      </c>
    </row>
    <row r="986" spans="3:4">
      <c r="C986" s="21" t="s">
        <v>383</v>
      </c>
      <c r="D986" s="21" t="s">
        <v>1259</v>
      </c>
    </row>
    <row r="987" spans="3:4">
      <c r="C987" s="21" t="s">
        <v>383</v>
      </c>
      <c r="D987" s="21" t="s">
        <v>467</v>
      </c>
    </row>
    <row r="988" spans="3:4">
      <c r="C988" s="21" t="s">
        <v>383</v>
      </c>
      <c r="D988" s="21" t="s">
        <v>1260</v>
      </c>
    </row>
    <row r="989" spans="3:4">
      <c r="C989" s="21" t="s">
        <v>383</v>
      </c>
      <c r="D989" s="21" t="s">
        <v>1261</v>
      </c>
    </row>
    <row r="990" spans="3:4">
      <c r="C990" s="21" t="s">
        <v>383</v>
      </c>
      <c r="D990" s="21" t="s">
        <v>1262</v>
      </c>
    </row>
    <row r="991" spans="3:4">
      <c r="C991" s="21" t="s">
        <v>383</v>
      </c>
      <c r="D991" s="21" t="s">
        <v>1263</v>
      </c>
    </row>
    <row r="992" spans="3:4">
      <c r="C992" s="21" t="s">
        <v>383</v>
      </c>
      <c r="D992" s="21" t="s">
        <v>385</v>
      </c>
    </row>
    <row r="993" spans="3:4">
      <c r="C993" s="21" t="s">
        <v>383</v>
      </c>
      <c r="D993" s="21" t="s">
        <v>1264</v>
      </c>
    </row>
    <row r="994" spans="3:4">
      <c r="C994" s="21" t="s">
        <v>383</v>
      </c>
      <c r="D994" s="21" t="s">
        <v>1265</v>
      </c>
    </row>
    <row r="995" spans="3:4">
      <c r="C995" s="21" t="s">
        <v>383</v>
      </c>
      <c r="D995" s="21" t="s">
        <v>1266</v>
      </c>
    </row>
    <row r="996" spans="3:4">
      <c r="C996" s="21" t="s">
        <v>383</v>
      </c>
      <c r="D996" s="21" t="s">
        <v>1267</v>
      </c>
    </row>
    <row r="997" spans="3:4">
      <c r="C997" s="21" t="s">
        <v>383</v>
      </c>
      <c r="D997" s="21" t="s">
        <v>1268</v>
      </c>
    </row>
    <row r="998" spans="3:4">
      <c r="C998" s="21" t="s">
        <v>383</v>
      </c>
      <c r="D998" s="21" t="s">
        <v>562</v>
      </c>
    </row>
    <row r="999" spans="3:4">
      <c r="C999" s="21" t="s">
        <v>383</v>
      </c>
      <c r="D999" s="21" t="s">
        <v>1269</v>
      </c>
    </row>
    <row r="1000" spans="3:4">
      <c r="C1000" s="21" t="s">
        <v>385</v>
      </c>
      <c r="D1000" s="21" t="s">
        <v>571</v>
      </c>
    </row>
    <row r="1001" spans="3:4">
      <c r="C1001" s="21" t="s">
        <v>385</v>
      </c>
      <c r="D1001" s="21" t="s">
        <v>1270</v>
      </c>
    </row>
    <row r="1002" spans="3:4">
      <c r="C1002" s="21" t="s">
        <v>385</v>
      </c>
      <c r="D1002" s="21" t="s">
        <v>1271</v>
      </c>
    </row>
    <row r="1003" spans="3:4">
      <c r="C1003" s="21" t="s">
        <v>385</v>
      </c>
      <c r="D1003" s="21" t="s">
        <v>1272</v>
      </c>
    </row>
    <row r="1004" spans="3:4">
      <c r="C1004" s="21" t="s">
        <v>385</v>
      </c>
      <c r="D1004" s="21" t="s">
        <v>1273</v>
      </c>
    </row>
    <row r="1005" spans="3:4">
      <c r="C1005" s="21" t="s">
        <v>385</v>
      </c>
      <c r="D1005" s="21" t="s">
        <v>1274</v>
      </c>
    </row>
    <row r="1006" spans="3:4">
      <c r="C1006" s="21" t="s">
        <v>385</v>
      </c>
      <c r="D1006" s="21" t="s">
        <v>1275</v>
      </c>
    </row>
    <row r="1007" spans="3:4">
      <c r="C1007" s="21" t="s">
        <v>385</v>
      </c>
      <c r="D1007" s="21" t="s">
        <v>1276</v>
      </c>
    </row>
    <row r="1008" spans="3:4">
      <c r="C1008" s="21" t="s">
        <v>385</v>
      </c>
      <c r="D1008" s="21" t="s">
        <v>1277</v>
      </c>
    </row>
    <row r="1009" spans="3:4">
      <c r="C1009" s="21" t="s">
        <v>385</v>
      </c>
      <c r="D1009" s="21" t="s">
        <v>434</v>
      </c>
    </row>
    <row r="1010" spans="3:4">
      <c r="C1010" s="21" t="s">
        <v>385</v>
      </c>
      <c r="D1010" s="21" t="s">
        <v>1278</v>
      </c>
    </row>
    <row r="1011" spans="3:4">
      <c r="C1011" s="21" t="s">
        <v>385</v>
      </c>
      <c r="D1011" s="21" t="s">
        <v>1279</v>
      </c>
    </row>
    <row r="1012" spans="3:4">
      <c r="C1012" s="21" t="s">
        <v>385</v>
      </c>
      <c r="D1012" s="21" t="s">
        <v>1280</v>
      </c>
    </row>
    <row r="1013" spans="3:4">
      <c r="C1013" s="21" t="s">
        <v>385</v>
      </c>
      <c r="D1013" s="21" t="s">
        <v>1281</v>
      </c>
    </row>
    <row r="1014" spans="3:4">
      <c r="C1014" s="21" t="s">
        <v>385</v>
      </c>
      <c r="D1014" s="21" t="s">
        <v>1282</v>
      </c>
    </row>
    <row r="1015" spans="3:4">
      <c r="C1015" s="21" t="s">
        <v>385</v>
      </c>
      <c r="D1015" s="21" t="s">
        <v>1283</v>
      </c>
    </row>
    <row r="1016" spans="3:4">
      <c r="C1016" s="21" t="s">
        <v>385</v>
      </c>
      <c r="D1016" s="21" t="s">
        <v>1284</v>
      </c>
    </row>
    <row r="1017" spans="3:4">
      <c r="C1017" s="21" t="s">
        <v>385</v>
      </c>
      <c r="D1017" s="21" t="s">
        <v>1285</v>
      </c>
    </row>
    <row r="1018" spans="3:4">
      <c r="C1018" s="21" t="s">
        <v>385</v>
      </c>
      <c r="D1018" s="21" t="s">
        <v>1286</v>
      </c>
    </row>
    <row r="1019" spans="3:4">
      <c r="C1019" s="21" t="s">
        <v>385</v>
      </c>
      <c r="D1019" s="21" t="s">
        <v>1287</v>
      </c>
    </row>
    <row r="1020" spans="3:4">
      <c r="C1020" s="21" t="s">
        <v>385</v>
      </c>
      <c r="D1020" s="21" t="s">
        <v>1288</v>
      </c>
    </row>
    <row r="1021" spans="3:4">
      <c r="C1021" s="21" t="s">
        <v>385</v>
      </c>
      <c r="D1021" s="21" t="s">
        <v>1289</v>
      </c>
    </row>
    <row r="1022" spans="3:4">
      <c r="C1022" s="21" t="s">
        <v>385</v>
      </c>
      <c r="D1022" s="21" t="s">
        <v>1290</v>
      </c>
    </row>
    <row r="1023" spans="3:4">
      <c r="C1023" s="21" t="s">
        <v>385</v>
      </c>
      <c r="D1023" s="21" t="s">
        <v>1291</v>
      </c>
    </row>
    <row r="1024" spans="3:4">
      <c r="C1024" s="21" t="s">
        <v>385</v>
      </c>
      <c r="D1024" s="21" t="s">
        <v>385</v>
      </c>
    </row>
    <row r="1025" spans="3:4">
      <c r="C1025" s="21" t="s">
        <v>385</v>
      </c>
      <c r="D1025" s="21" t="s">
        <v>1292</v>
      </c>
    </row>
    <row r="1026" spans="3:4">
      <c r="C1026" s="21" t="s">
        <v>387</v>
      </c>
      <c r="D1026" s="21" t="s">
        <v>1293</v>
      </c>
    </row>
    <row r="1027" spans="3:4">
      <c r="C1027" s="21" t="s">
        <v>387</v>
      </c>
      <c r="D1027" s="21" t="s">
        <v>1294</v>
      </c>
    </row>
    <row r="1028" spans="3:4">
      <c r="C1028" s="21" t="s">
        <v>387</v>
      </c>
      <c r="D1028" s="21" t="s">
        <v>1295</v>
      </c>
    </row>
    <row r="1029" spans="3:4">
      <c r="C1029" s="21" t="s">
        <v>387</v>
      </c>
      <c r="D1029" s="21" t="s">
        <v>1296</v>
      </c>
    </row>
    <row r="1030" spans="3:4">
      <c r="C1030" s="21" t="s">
        <v>387</v>
      </c>
      <c r="D1030" s="21" t="s">
        <v>1297</v>
      </c>
    </row>
    <row r="1031" spans="3:4">
      <c r="C1031" s="21" t="s">
        <v>387</v>
      </c>
      <c r="D1031" s="21" t="s">
        <v>1298</v>
      </c>
    </row>
    <row r="1032" spans="3:4">
      <c r="C1032" s="21" t="s">
        <v>387</v>
      </c>
      <c r="D1032" s="21" t="s">
        <v>1299</v>
      </c>
    </row>
    <row r="1033" spans="3:4">
      <c r="C1033" s="21" t="s">
        <v>387</v>
      </c>
      <c r="D1033" s="21" t="s">
        <v>1300</v>
      </c>
    </row>
    <row r="1034" spans="3:4">
      <c r="C1034" s="21" t="s">
        <v>387</v>
      </c>
      <c r="D1034" s="21" t="s">
        <v>1301</v>
      </c>
    </row>
    <row r="1035" spans="3:4">
      <c r="C1035" s="21" t="s">
        <v>387</v>
      </c>
      <c r="D1035" s="21" t="s">
        <v>1302</v>
      </c>
    </row>
    <row r="1036" spans="3:4">
      <c r="C1036" s="21" t="s">
        <v>387</v>
      </c>
      <c r="D1036" s="21" t="s">
        <v>1303</v>
      </c>
    </row>
    <row r="1037" spans="3:4">
      <c r="C1037" s="21" t="s">
        <v>387</v>
      </c>
      <c r="D1037" s="21" t="s">
        <v>1304</v>
      </c>
    </row>
    <row r="1038" spans="3:4">
      <c r="C1038" s="21" t="s">
        <v>387</v>
      </c>
      <c r="D1038" s="21" t="s">
        <v>1305</v>
      </c>
    </row>
    <row r="1039" spans="3:4">
      <c r="C1039" s="21" t="s">
        <v>387</v>
      </c>
      <c r="D1039" s="21" t="s">
        <v>1306</v>
      </c>
    </row>
    <row r="1040" spans="3:4">
      <c r="C1040" s="21" t="s">
        <v>387</v>
      </c>
      <c r="D1040" s="21" t="s">
        <v>1307</v>
      </c>
    </row>
    <row r="1041" spans="3:4">
      <c r="C1041" s="21" t="s">
        <v>387</v>
      </c>
      <c r="D1041" s="21" t="s">
        <v>1308</v>
      </c>
    </row>
    <row r="1042" spans="3:4">
      <c r="C1042" s="21" t="s">
        <v>387</v>
      </c>
      <c r="D1042" s="21" t="s">
        <v>1309</v>
      </c>
    </row>
    <row r="1043" spans="3:4">
      <c r="C1043" s="21" t="s">
        <v>387</v>
      </c>
      <c r="D1043" s="21" t="s">
        <v>1310</v>
      </c>
    </row>
    <row r="1044" spans="3:4">
      <c r="C1044" s="21" t="s">
        <v>387</v>
      </c>
      <c r="D1044" s="21" t="s">
        <v>1311</v>
      </c>
    </row>
    <row r="1045" spans="3:4">
      <c r="C1045" s="21" t="s">
        <v>387</v>
      </c>
      <c r="D1045" s="21" t="s">
        <v>1312</v>
      </c>
    </row>
    <row r="1046" spans="3:4">
      <c r="C1046" s="21" t="s">
        <v>387</v>
      </c>
      <c r="D1046" s="21" t="s">
        <v>1313</v>
      </c>
    </row>
    <row r="1047" spans="3:4">
      <c r="C1047" s="21" t="s">
        <v>387</v>
      </c>
      <c r="D1047" s="21" t="s">
        <v>1314</v>
      </c>
    </row>
    <row r="1048" spans="3:4">
      <c r="C1048" s="21" t="s">
        <v>387</v>
      </c>
      <c r="D1048" s="21" t="s">
        <v>1315</v>
      </c>
    </row>
    <row r="1049" spans="3:4">
      <c r="C1049" s="21" t="s">
        <v>387</v>
      </c>
      <c r="D1049" s="21" t="s">
        <v>1316</v>
      </c>
    </row>
    <row r="1050" spans="3:4">
      <c r="C1050" s="21" t="s">
        <v>387</v>
      </c>
      <c r="D1050" s="21" t="s">
        <v>1317</v>
      </c>
    </row>
    <row r="1051" spans="3:4">
      <c r="C1051" s="21" t="s">
        <v>387</v>
      </c>
      <c r="D1051" s="21" t="s">
        <v>1318</v>
      </c>
    </row>
    <row r="1052" spans="3:4">
      <c r="C1052" s="21" t="s">
        <v>387</v>
      </c>
      <c r="D1052" s="21" t="s">
        <v>1319</v>
      </c>
    </row>
    <row r="1053" spans="3:4">
      <c r="C1053" s="21" t="s">
        <v>387</v>
      </c>
      <c r="D1053" s="21" t="s">
        <v>1320</v>
      </c>
    </row>
    <row r="1054" spans="3:4">
      <c r="C1054" s="21" t="s">
        <v>387</v>
      </c>
      <c r="D1054" s="21" t="s">
        <v>1321</v>
      </c>
    </row>
    <row r="1055" spans="3:4">
      <c r="C1055" s="21" t="s">
        <v>387</v>
      </c>
      <c r="D1055" s="21" t="s">
        <v>1322</v>
      </c>
    </row>
    <row r="1056" spans="3:4">
      <c r="C1056" s="21" t="s">
        <v>387</v>
      </c>
      <c r="D1056" s="21" t="s">
        <v>1323</v>
      </c>
    </row>
    <row r="1057" spans="3:4">
      <c r="C1057" s="21" t="s">
        <v>387</v>
      </c>
      <c r="D1057" s="21" t="s">
        <v>1324</v>
      </c>
    </row>
    <row r="1058" spans="3:4">
      <c r="C1058" s="21" t="s">
        <v>387</v>
      </c>
      <c r="D1058" s="21" t="s">
        <v>1325</v>
      </c>
    </row>
    <row r="1059" spans="3:4">
      <c r="C1059" s="21" t="s">
        <v>387</v>
      </c>
      <c r="D1059" s="21" t="s">
        <v>1326</v>
      </c>
    </row>
    <row r="1060" spans="3:4">
      <c r="C1060" s="21" t="s">
        <v>387</v>
      </c>
      <c r="D1060" s="21" t="s">
        <v>1327</v>
      </c>
    </row>
    <row r="1061" spans="3:4">
      <c r="C1061" s="21" t="s">
        <v>387</v>
      </c>
      <c r="D1061" s="21" t="s">
        <v>1328</v>
      </c>
    </row>
    <row r="1062" spans="3:4">
      <c r="C1062" s="21" t="s">
        <v>387</v>
      </c>
      <c r="D1062" s="21" t="s">
        <v>1329</v>
      </c>
    </row>
    <row r="1063" spans="3:4">
      <c r="C1063" s="21" t="s">
        <v>387</v>
      </c>
      <c r="D1063" s="21" t="s">
        <v>1330</v>
      </c>
    </row>
    <row r="1064" spans="3:4">
      <c r="C1064" s="21" t="s">
        <v>387</v>
      </c>
      <c r="D1064" s="21" t="s">
        <v>1331</v>
      </c>
    </row>
    <row r="1065" spans="3:4">
      <c r="C1065" s="21" t="s">
        <v>387</v>
      </c>
      <c r="D1065" s="21" t="s">
        <v>461</v>
      </c>
    </row>
    <row r="1066" spans="3:4">
      <c r="C1066" s="21" t="s">
        <v>387</v>
      </c>
      <c r="D1066" s="21" t="s">
        <v>1332</v>
      </c>
    </row>
    <row r="1067" spans="3:4">
      <c r="C1067" s="21" t="s">
        <v>387</v>
      </c>
      <c r="D1067" s="21" t="s">
        <v>1333</v>
      </c>
    </row>
    <row r="1068" spans="3:4">
      <c r="C1068" s="21" t="s">
        <v>387</v>
      </c>
      <c r="D1068" s="21" t="s">
        <v>769</v>
      </c>
    </row>
    <row r="1069" spans="3:4">
      <c r="C1069" s="21" t="s">
        <v>387</v>
      </c>
      <c r="D1069" s="21" t="s">
        <v>1334</v>
      </c>
    </row>
    <row r="1070" spans="3:4">
      <c r="C1070" s="21" t="s">
        <v>387</v>
      </c>
      <c r="D1070" s="21" t="s">
        <v>1335</v>
      </c>
    </row>
    <row r="1071" spans="3:4">
      <c r="C1071" s="21" t="s">
        <v>387</v>
      </c>
      <c r="D1071" s="21" t="s">
        <v>1336</v>
      </c>
    </row>
    <row r="1072" spans="3:4">
      <c r="C1072" s="21" t="s">
        <v>387</v>
      </c>
      <c r="D1072" s="21" t="s">
        <v>1337</v>
      </c>
    </row>
    <row r="1073" spans="3:4">
      <c r="C1073" s="21" t="s">
        <v>389</v>
      </c>
      <c r="D1073" s="21" t="s">
        <v>1338</v>
      </c>
    </row>
    <row r="1074" spans="3:4">
      <c r="C1074" s="21" t="s">
        <v>389</v>
      </c>
      <c r="D1074" s="21" t="s">
        <v>1339</v>
      </c>
    </row>
    <row r="1075" spans="3:4">
      <c r="C1075" s="21" t="s">
        <v>389</v>
      </c>
      <c r="D1075" s="21" t="s">
        <v>1340</v>
      </c>
    </row>
    <row r="1076" spans="3:4">
      <c r="C1076" s="21" t="s">
        <v>389</v>
      </c>
      <c r="D1076" s="21" t="s">
        <v>378</v>
      </c>
    </row>
    <row r="1077" spans="3:4">
      <c r="C1077" s="21" t="s">
        <v>389</v>
      </c>
      <c r="D1077" s="21" t="s">
        <v>335</v>
      </c>
    </row>
    <row r="1078" spans="3:4">
      <c r="C1078" s="21" t="s">
        <v>389</v>
      </c>
      <c r="D1078" s="21" t="s">
        <v>1341</v>
      </c>
    </row>
    <row r="1079" spans="3:4">
      <c r="C1079" s="21" t="s">
        <v>389</v>
      </c>
      <c r="D1079" s="21" t="s">
        <v>1342</v>
      </c>
    </row>
    <row r="1080" spans="3:4">
      <c r="C1080" s="21" t="s">
        <v>389</v>
      </c>
      <c r="D1080" s="21" t="s">
        <v>1343</v>
      </c>
    </row>
    <row r="1081" spans="3:4">
      <c r="C1081" s="21" t="s">
        <v>389</v>
      </c>
      <c r="D1081" s="21" t="s">
        <v>1344</v>
      </c>
    </row>
    <row r="1082" spans="3:4">
      <c r="C1082" s="21" t="s">
        <v>389</v>
      </c>
      <c r="D1082" s="21" t="s">
        <v>1345</v>
      </c>
    </row>
    <row r="1083" spans="3:4">
      <c r="C1083" s="21" t="s">
        <v>389</v>
      </c>
      <c r="D1083" s="21" t="s">
        <v>499</v>
      </c>
    </row>
    <row r="1084" spans="3:4">
      <c r="C1084" s="21" t="s">
        <v>389</v>
      </c>
      <c r="D1084" s="21" t="s">
        <v>1346</v>
      </c>
    </row>
    <row r="1085" spans="3:4">
      <c r="C1085" s="21" t="s">
        <v>389</v>
      </c>
      <c r="D1085" s="21" t="s">
        <v>1347</v>
      </c>
    </row>
    <row r="1086" spans="3:4">
      <c r="C1086" s="21" t="s">
        <v>389</v>
      </c>
      <c r="D1086" s="21" t="s">
        <v>1348</v>
      </c>
    </row>
    <row r="1087" spans="3:4">
      <c r="C1087" s="21" t="s">
        <v>389</v>
      </c>
      <c r="D1087" s="21" t="s">
        <v>1349</v>
      </c>
    </row>
    <row r="1088" spans="3:4">
      <c r="C1088" s="21" t="s">
        <v>389</v>
      </c>
      <c r="D1088" s="21" t="s">
        <v>1350</v>
      </c>
    </row>
    <row r="1089" spans="3:4">
      <c r="C1089" s="21" t="s">
        <v>389</v>
      </c>
      <c r="D1089" s="21" t="s">
        <v>1351</v>
      </c>
    </row>
    <row r="1090" spans="3:4">
      <c r="C1090" s="21" t="s">
        <v>389</v>
      </c>
      <c r="D1090" s="21" t="s">
        <v>1352</v>
      </c>
    </row>
    <row r="1091" spans="3:4">
      <c r="C1091" s="21" t="s">
        <v>389</v>
      </c>
      <c r="D1091" s="21" t="s">
        <v>1353</v>
      </c>
    </row>
    <row r="1092" spans="3:4">
      <c r="C1092" s="21" t="s">
        <v>389</v>
      </c>
      <c r="D1092" s="21" t="s">
        <v>1354</v>
      </c>
    </row>
    <row r="1093" spans="3:4">
      <c r="C1093" s="21" t="s">
        <v>389</v>
      </c>
      <c r="D1093" s="21" t="s">
        <v>1355</v>
      </c>
    </row>
    <row r="1094" spans="3:4">
      <c r="C1094" s="21" t="s">
        <v>389</v>
      </c>
      <c r="D1094" s="21" t="s">
        <v>1356</v>
      </c>
    </row>
    <row r="1095" spans="3:4">
      <c r="C1095" s="21" t="s">
        <v>389</v>
      </c>
      <c r="D1095" s="21" t="s">
        <v>1357</v>
      </c>
    </row>
    <row r="1096" spans="3:4">
      <c r="C1096" s="21" t="s">
        <v>389</v>
      </c>
      <c r="D1096" s="21" t="s">
        <v>434</v>
      </c>
    </row>
    <row r="1097" spans="3:4">
      <c r="C1097" s="21" t="s">
        <v>389</v>
      </c>
      <c r="D1097" s="21" t="s">
        <v>328</v>
      </c>
    </row>
    <row r="1098" spans="3:4">
      <c r="C1098" s="21" t="s">
        <v>389</v>
      </c>
      <c r="D1098" s="21" t="s">
        <v>1358</v>
      </c>
    </row>
    <row r="1099" spans="3:4">
      <c r="C1099" s="21" t="s">
        <v>389</v>
      </c>
      <c r="D1099" s="21" t="s">
        <v>1359</v>
      </c>
    </row>
    <row r="1100" spans="3:4">
      <c r="C1100" s="21" t="s">
        <v>389</v>
      </c>
      <c r="D1100" s="21" t="s">
        <v>1360</v>
      </c>
    </row>
    <row r="1101" spans="3:4">
      <c r="C1101" s="21" t="s">
        <v>389</v>
      </c>
      <c r="D1101" s="21" t="s">
        <v>1070</v>
      </c>
    </row>
    <row r="1102" spans="3:4">
      <c r="C1102" s="21" t="s">
        <v>389</v>
      </c>
      <c r="D1102" s="21" t="s">
        <v>1361</v>
      </c>
    </row>
    <row r="1103" spans="3:4">
      <c r="C1103" s="21" t="s">
        <v>389</v>
      </c>
      <c r="D1103" s="21" t="s">
        <v>1362</v>
      </c>
    </row>
    <row r="1104" spans="3:4">
      <c r="C1104" s="21" t="s">
        <v>389</v>
      </c>
      <c r="D1104" s="21" t="s">
        <v>1289</v>
      </c>
    </row>
    <row r="1105" spans="3:4">
      <c r="C1105" s="21" t="s">
        <v>389</v>
      </c>
      <c r="D1105" s="21" t="s">
        <v>1363</v>
      </c>
    </row>
    <row r="1106" spans="3:4">
      <c r="C1106" s="21" t="s">
        <v>389</v>
      </c>
      <c r="D1106" s="21" t="s">
        <v>1364</v>
      </c>
    </row>
    <row r="1107" spans="3:4">
      <c r="C1107" s="21" t="s">
        <v>389</v>
      </c>
      <c r="D1107" s="21" t="s">
        <v>1365</v>
      </c>
    </row>
    <row r="1108" spans="3:4">
      <c r="C1108" s="21" t="s">
        <v>389</v>
      </c>
      <c r="D1108" s="21" t="s">
        <v>1366</v>
      </c>
    </row>
    <row r="1109" spans="3:4">
      <c r="C1109" s="21" t="s">
        <v>389</v>
      </c>
      <c r="D1109" s="21" t="s">
        <v>1367</v>
      </c>
    </row>
    <row r="1110" spans="3:4">
      <c r="C1110" s="21" t="s">
        <v>389</v>
      </c>
      <c r="D1110" s="21" t="s">
        <v>1368</v>
      </c>
    </row>
    <row r="1111" spans="3:4">
      <c r="C1111" s="21" t="s">
        <v>389</v>
      </c>
      <c r="D1111" s="21" t="s">
        <v>1369</v>
      </c>
    </row>
    <row r="1112" spans="3:4">
      <c r="C1112" s="21" t="s">
        <v>389</v>
      </c>
      <c r="D1112" s="21" t="s">
        <v>1370</v>
      </c>
    </row>
    <row r="1113" spans="3:4">
      <c r="C1113" s="21" t="s">
        <v>389</v>
      </c>
      <c r="D1113" s="21" t="s">
        <v>1371</v>
      </c>
    </row>
    <row r="1114" spans="3:4">
      <c r="C1114" s="21" t="s">
        <v>389</v>
      </c>
      <c r="D1114" s="21" t="s">
        <v>1372</v>
      </c>
    </row>
    <row r="1115" spans="3:4">
      <c r="C1115" s="21" t="s">
        <v>391</v>
      </c>
      <c r="D1115" s="21" t="s">
        <v>1373</v>
      </c>
    </row>
    <row r="1116" spans="3:4">
      <c r="C1116" s="21" t="s">
        <v>391</v>
      </c>
      <c r="D1116" s="21" t="s">
        <v>1374</v>
      </c>
    </row>
    <row r="1117" spans="3:4">
      <c r="C1117" s="21" t="s">
        <v>391</v>
      </c>
      <c r="D1117" s="21" t="s">
        <v>1375</v>
      </c>
    </row>
    <row r="1118" spans="3:4">
      <c r="C1118" s="21" t="s">
        <v>391</v>
      </c>
      <c r="D1118" s="21" t="s">
        <v>1376</v>
      </c>
    </row>
    <row r="1119" spans="3:4">
      <c r="C1119" s="21" t="s">
        <v>391</v>
      </c>
      <c r="D1119" s="21" t="s">
        <v>1377</v>
      </c>
    </row>
    <row r="1120" spans="3:4">
      <c r="C1120" s="21" t="s">
        <v>391</v>
      </c>
      <c r="D1120" s="21" t="s">
        <v>1378</v>
      </c>
    </row>
    <row r="1121" spans="3:4">
      <c r="C1121" s="21" t="s">
        <v>393</v>
      </c>
      <c r="D1121" s="21" t="s">
        <v>1379</v>
      </c>
    </row>
    <row r="1122" spans="3:4">
      <c r="C1122" s="21" t="s">
        <v>393</v>
      </c>
      <c r="D1122" s="21" t="s">
        <v>1380</v>
      </c>
    </row>
    <row r="1123" spans="3:4">
      <c r="C1123" s="21" t="s">
        <v>393</v>
      </c>
      <c r="D1123" s="21" t="s">
        <v>1381</v>
      </c>
    </row>
    <row r="1124" spans="3:4">
      <c r="C1124" s="21" t="s">
        <v>393</v>
      </c>
      <c r="D1124" s="21" t="s">
        <v>1382</v>
      </c>
    </row>
  </sheetData>
  <autoFilter ref="F2:F16" xr:uid="{24DD82E2-CAE2-4EEF-BFC8-708E09BDD7C5}">
    <sortState xmlns:xlrd2="http://schemas.microsoft.com/office/spreadsheetml/2017/richdata2" ref="F3:F16">
      <sortCondition ref="F2:F16"/>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4AFD08684D01B4F98E44266EF3B470B" ma:contentTypeVersion="18" ma:contentTypeDescription="Crear nuevo documento." ma:contentTypeScope="" ma:versionID="c438f2a7b66a7ecaaa3e56e9dcaa7c37">
  <xsd:schema xmlns:xsd="http://www.w3.org/2001/XMLSchema" xmlns:xs="http://www.w3.org/2001/XMLSchema" xmlns:p="http://schemas.microsoft.com/office/2006/metadata/properties" xmlns:ns3="f0a80998-1bc7-4a86-b896-3a978ff01f50" xmlns:ns4="19e43f55-cdbc-446b-9845-966b99b79d52" targetNamespace="http://schemas.microsoft.com/office/2006/metadata/properties" ma:root="true" ma:fieldsID="2df8efdd8042de1e59c722a4a4c4cf22" ns3:_="" ns4:_="">
    <xsd:import namespace="f0a80998-1bc7-4a86-b896-3a978ff01f50"/>
    <xsd:import namespace="19e43f55-cdbc-446b-9845-966b99b79d5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MediaServiceLocation"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80998-1bc7-4a86-b896-3a978ff01f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e43f55-cdbc-446b-9845-966b99b79d52"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SharingHintHash" ma:index="21"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0a80998-1bc7-4a86-b896-3a978ff01f5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5C4095-EE8C-4BE7-934C-3373362C04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80998-1bc7-4a86-b896-3a978ff01f50"/>
    <ds:schemaRef ds:uri="19e43f55-cdbc-446b-9845-966b99b79d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C16A08-3E4C-4DDD-B5CE-17EF6CB3FF20}">
  <ds:schemaRefs>
    <ds:schemaRef ds:uri="http://schemas.microsoft.com/office/2006/metadata/properties"/>
    <ds:schemaRef ds:uri="http://schemas.microsoft.com/office/infopath/2007/PartnerControls"/>
    <ds:schemaRef ds:uri="f0a80998-1bc7-4a86-b896-3a978ff01f50"/>
  </ds:schemaRefs>
</ds:datastoreItem>
</file>

<file path=customXml/itemProps3.xml><?xml version="1.0" encoding="utf-8"?>
<ds:datastoreItem xmlns:ds="http://schemas.openxmlformats.org/officeDocument/2006/customXml" ds:itemID="{322E5A47-9478-45F3-8BDF-B6AF60EF40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32</vt:i4>
      </vt:variant>
    </vt:vector>
  </HeadingPairs>
  <TitlesOfParts>
    <vt:vector size="38" baseType="lpstr">
      <vt:lpstr>Guía Formulación PIC 2024</vt:lpstr>
      <vt:lpstr>Nuevos Estudiantes PIC 2024</vt:lpstr>
      <vt:lpstr>Registro Proyectos 2024</vt:lpstr>
      <vt:lpstr>Hoja1</vt:lpstr>
      <vt:lpstr>información desagregada</vt:lpstr>
      <vt:lpstr>LISTAS</vt:lpstr>
      <vt:lpstr>Amazonas</vt:lpstr>
      <vt:lpstr>Antioquia</vt:lpstr>
      <vt:lpstr>Arauca</vt:lpstr>
      <vt:lpstr>Archipiélago_de_San_Andrés._Providencia_y_Santa_Catalina</vt:lpstr>
      <vt:lpstr>Atlántico</vt:lpstr>
      <vt:lpstr>Bogotá_D._C.</vt:lpstr>
      <vt:lpstr>Bolívar</vt:lpstr>
      <vt:lpstr>Boyacá</vt:lpstr>
      <vt:lpstr>Caldas</vt:lpstr>
      <vt:lpstr>Caquetá</vt:lpstr>
      <vt:lpstr>Casanare</vt:lpstr>
      <vt:lpstr>Cauca</vt:lpstr>
      <vt:lpstr>César</vt:lpstr>
      <vt:lpstr>Chocó</vt:lpstr>
      <vt:lpstr>Córdoba</vt:lpstr>
      <vt:lpstr>Cundinamarca</vt:lpstr>
      <vt:lpstr>Guainía</vt:lpstr>
      <vt:lpstr>Guaviare</vt:lpstr>
      <vt:lpstr>Huila</vt:lpstr>
      <vt:lpstr>La_Guajira</vt:lpstr>
      <vt:lpstr>Magdalena</vt:lpstr>
      <vt:lpstr>Meta</vt:lpstr>
      <vt:lpstr>Nariño</vt:lpstr>
      <vt:lpstr>Norte_de_Santander</vt:lpstr>
      <vt:lpstr>Putumayo</vt:lpstr>
      <vt:lpstr>Quindío</vt:lpstr>
      <vt:lpstr>Risaralda</vt:lpstr>
      <vt:lpstr>Santander</vt:lpstr>
      <vt:lpstr>Sucre</vt:lpstr>
      <vt:lpstr>Tolima</vt:lpstr>
      <vt:lpstr>Valle_del_Cauca</vt:lpstr>
      <vt:lpstr>Vaupés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Gisella Suarez Losada</dc:creator>
  <cp:keywords/>
  <dc:description/>
  <cp:lastModifiedBy>proyectos yplanes1</cp:lastModifiedBy>
  <cp:revision/>
  <dcterms:created xsi:type="dcterms:W3CDTF">2021-06-03T12:21:32Z</dcterms:created>
  <dcterms:modified xsi:type="dcterms:W3CDTF">2024-12-02T14:47:25Z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0x01010084AFD08684D01B4F98E44266EF3B470B</vt:lpwstr>
  </property>
</Properties>
</file>