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1640" windowHeight="9000" tabRatio="999" firstSheet="5" activeTab="5"/>
  </bookViews>
  <sheets>
    <sheet name="0.Inicio" sheetId="1" state="hidden" r:id="rId1"/>
    <sheet name="3. Plan detallado iniciativas" sheetId="2" state="hidden" r:id="rId2"/>
    <sheet name="3.Matriz de asuntosclaves" sheetId="3" state="hidden" r:id="rId3"/>
    <sheet name="4.Matriz ident.iniciativas" sheetId="4" state="hidden" r:id="rId4"/>
    <sheet name="5.Matriz de asuntosclavesVOTAR" sheetId="5" state="hidden" r:id="rId5"/>
    <sheet name="1.Matriz de Plan de acción" sheetId="6" r:id="rId6"/>
    <sheet name="renovación curricular" sheetId="7" r:id="rId7"/>
    <sheet name="Desarrollo profesional" sheetId="8" r:id="rId8"/>
    <sheet name="Mentores" sheetId="9" r:id="rId9"/>
    <sheet name="Internacionalización" sheetId="10" r:id="rId10"/>
    <sheet name="Portafolio extensión" sheetId="11" r:id="rId11"/>
    <sheet name="Reforma académica y administrat" sheetId="12" r:id="rId12"/>
    <sheet name="Adecuación infraestructura" sheetId="13" r:id="rId13"/>
    <sheet name="Renovación cursos virtuales" sheetId="14" r:id="rId14"/>
    <sheet name="Apoyo Académico PIFLEI" sheetId="15" r:id="rId15"/>
    <sheet name="Fomento investigación" sheetId="16" r:id="rId16"/>
    <sheet name="Plan regionalización " sheetId="17" r:id="rId17"/>
    <sheet name="Centro de Escritura" sheetId="18" r:id="rId18"/>
    <sheet name="Plan de Bienestar" sheetId="19" r:id="rId19"/>
    <sheet name="iniciativas-resumen" sheetId="20" r:id="rId20"/>
  </sheets>
  <definedNames>
    <definedName name="_xlnm._FilterDatabase" localSheetId="5" hidden="1">'1.Matriz de Plan de acción'!$A$5:$W$78</definedName>
    <definedName name="_xlnm._FilterDatabase" localSheetId="3" hidden="1">'4.Matriz ident.iniciativas'!$A$5:$Q$73</definedName>
    <definedName name="_ftn1" localSheetId="5">'1.Matriz de Plan de acción'!#REF!</definedName>
    <definedName name="_ftn1" localSheetId="2">'3.Matriz de asuntosclaves'!#REF!</definedName>
    <definedName name="_ftn1" localSheetId="3">'4.Matriz ident.iniciativas'!#REF!</definedName>
    <definedName name="_ftn1" localSheetId="4">'5.Matriz de asuntosclavesVOTAR'!#REF!</definedName>
    <definedName name="_ftn1" localSheetId="19">'iniciativas-resumen'!#REF!</definedName>
    <definedName name="_ftn2" localSheetId="5">'1.Matriz de Plan de acción'!#REF!</definedName>
    <definedName name="_ftn2" localSheetId="2">'3.Matriz de asuntosclaves'!#REF!</definedName>
    <definedName name="_ftn2" localSheetId="3">'4.Matriz ident.iniciativas'!#REF!</definedName>
    <definedName name="_ftn2" localSheetId="4">'5.Matriz de asuntosclavesVOTAR'!#REF!</definedName>
    <definedName name="_ftn2" localSheetId="19">'iniciativas-resumen'!#REF!</definedName>
    <definedName name="_ftn3" localSheetId="5">'1.Matriz de Plan de acción'!$B$32</definedName>
    <definedName name="_ftn3" localSheetId="2">'3.Matriz de asuntosclaves'!#REF!</definedName>
    <definedName name="_ftn3" localSheetId="3">'4.Matriz ident.iniciativas'!$B$28</definedName>
    <definedName name="_ftn3" localSheetId="4">'5.Matriz de asuntosclavesVOTAR'!#REF!</definedName>
    <definedName name="_ftn3" localSheetId="19">'iniciativas-resumen'!#REF!</definedName>
    <definedName name="_ftn4" localSheetId="5">'1.Matriz de Plan de acción'!$B$33</definedName>
    <definedName name="_ftn4" localSheetId="2">'3.Matriz de asuntosclaves'!#REF!</definedName>
    <definedName name="_ftn4" localSheetId="3">'4.Matriz ident.iniciativas'!$B$29</definedName>
    <definedName name="_ftn4" localSheetId="4">'5.Matriz de asuntosclavesVOTAR'!#REF!</definedName>
    <definedName name="_ftn4" localSheetId="19">'iniciativas-resumen'!#REF!</definedName>
    <definedName name="_ftn5" localSheetId="5">'1.Matriz de Plan de acción'!$B$34</definedName>
    <definedName name="_ftn5" localSheetId="2">'3.Matriz de asuntosclaves'!#REF!</definedName>
    <definedName name="_ftn5" localSheetId="3">'4.Matriz ident.iniciativas'!$B$30</definedName>
    <definedName name="_ftn5" localSheetId="4">'5.Matriz de asuntosclavesVOTAR'!#REF!</definedName>
    <definedName name="_ftn5" localSheetId="19">'iniciativas-resumen'!#REF!</definedName>
    <definedName name="_ftn6" localSheetId="5">'1.Matriz de Plan de acción'!$B$35</definedName>
    <definedName name="_ftn6" localSheetId="2">'3.Matriz de asuntosclaves'!#REF!</definedName>
    <definedName name="_ftn6" localSheetId="3">'4.Matriz ident.iniciativas'!$B$31</definedName>
    <definedName name="_ftn6" localSheetId="4">'5.Matriz de asuntosclavesVOTAR'!#REF!</definedName>
    <definedName name="_ftn6" localSheetId="19">'iniciativas-resumen'!#REF!</definedName>
    <definedName name="_ftn7" localSheetId="5">'1.Matriz de Plan de acción'!$B$36</definedName>
    <definedName name="_ftn7" localSheetId="2">'3.Matriz de asuntosclaves'!#REF!</definedName>
    <definedName name="_ftn7" localSheetId="3">'4.Matriz ident.iniciativas'!$B$32</definedName>
    <definedName name="_ftn7" localSheetId="4">'5.Matriz de asuntosclavesVOTAR'!#REF!</definedName>
    <definedName name="_ftn7" localSheetId="19">'iniciativas-resumen'!#REF!</definedName>
    <definedName name="_ftnref1" localSheetId="5">'1.Matriz de Plan de acción'!$B$9</definedName>
    <definedName name="_ftnref1" localSheetId="2">'3.Matriz de asuntosclaves'!$B$9</definedName>
    <definedName name="_ftnref1" localSheetId="3">'4.Matriz ident.iniciativas'!$B$9</definedName>
    <definedName name="_ftnref1" localSheetId="4">'5.Matriz de asuntosclavesVOTAR'!#REF!</definedName>
    <definedName name="_ftnref1" localSheetId="19">'iniciativas-resumen'!#REF!</definedName>
    <definedName name="_ftnref2" localSheetId="5">'1.Matriz de Plan de acción'!$B$19</definedName>
    <definedName name="_ftnref2" localSheetId="2">'3.Matriz de asuntosclaves'!#REF!</definedName>
    <definedName name="_ftnref2" localSheetId="3">'4.Matriz ident.iniciativas'!$B$18</definedName>
    <definedName name="_ftnref2" localSheetId="4">'5.Matriz de asuntosclavesVOTAR'!#REF!</definedName>
    <definedName name="_ftnref2" localSheetId="19">'iniciativas-resumen'!#REF!</definedName>
    <definedName name="_ftnref3" localSheetId="5">'1.Matriz de Plan de acción'!$B$20</definedName>
    <definedName name="_ftnref3" localSheetId="2">'3.Matriz de asuntosclaves'!#REF!</definedName>
    <definedName name="_ftnref3" localSheetId="3">'4.Matriz ident.iniciativas'!$B$19</definedName>
    <definedName name="_ftnref3" localSheetId="4">'5.Matriz de asuntosclavesVOTAR'!#REF!</definedName>
    <definedName name="_ftnref3" localSheetId="19">'iniciativas-resumen'!#REF!</definedName>
    <definedName name="_ftnref4" localSheetId="5">'1.Matriz de Plan de acción'!$B$23</definedName>
    <definedName name="_ftnref4" localSheetId="2">'3.Matriz de asuntosclaves'!#REF!</definedName>
    <definedName name="_ftnref4" localSheetId="3">'4.Matriz ident.iniciativas'!$B$22</definedName>
    <definedName name="_ftnref4" localSheetId="4">'5.Matriz de asuntosclavesVOTAR'!#REF!</definedName>
    <definedName name="_ftnref4" localSheetId="19">'iniciativas-resumen'!#REF!</definedName>
    <definedName name="_ftnref5" localSheetId="5">'1.Matriz de Plan de acción'!$B$24</definedName>
    <definedName name="_ftnref5" localSheetId="2">'3.Matriz de asuntosclaves'!#REF!</definedName>
    <definedName name="_ftnref5" localSheetId="3">'4.Matriz ident.iniciativas'!$B$23</definedName>
    <definedName name="_ftnref5" localSheetId="4">'5.Matriz de asuntosclavesVOTAR'!#REF!</definedName>
    <definedName name="_ftnref5" localSheetId="19">'iniciativas-resumen'!#REF!</definedName>
    <definedName name="_ftnref6" localSheetId="5">'1.Matriz de Plan de acción'!$B$26</definedName>
    <definedName name="_ftnref6" localSheetId="2">'3.Matriz de asuntosclaves'!#REF!</definedName>
    <definedName name="_ftnref6" localSheetId="3">'4.Matriz ident.iniciativas'!$B$25</definedName>
    <definedName name="_ftnref6" localSheetId="4">'5.Matriz de asuntosclavesVOTAR'!#REF!</definedName>
    <definedName name="_ftnref6" localSheetId="19">'iniciativas-resumen'!#REF!</definedName>
    <definedName name="_ftnref7" localSheetId="5">'1.Matriz de Plan de acción'!#REF!</definedName>
    <definedName name="_ftnref7" localSheetId="2">'3.Matriz de asuntosclaves'!#REF!</definedName>
    <definedName name="_ftnref7" localSheetId="3">'4.Matriz ident.iniciativas'!#REF!</definedName>
    <definedName name="_ftnref7" localSheetId="4">'5.Matriz de asuntosclavesVOTAR'!#REF!</definedName>
    <definedName name="_ftnref7" localSheetId="19">'iniciativas-resumen'!#REF!</definedName>
  </definedNames>
  <calcPr fullCalcOnLoad="1"/>
</workbook>
</file>

<file path=xl/comments10.xml><?xml version="1.0" encoding="utf-8"?>
<comments xmlns="http://schemas.openxmlformats.org/spreadsheetml/2006/main">
  <authors>
    <author>Administrador</author>
    <author>Mauricio.Puerta</author>
    <author>DIRECCION IDIOMAS</author>
  </authors>
  <commentList>
    <comment ref="J7" authorId="0">
      <text>
        <r>
          <rPr>
            <b/>
            <sz val="9"/>
            <rFont val="Tahoma"/>
            <family val="2"/>
          </rPr>
          <t xml:space="preserve">Quien coordina la  ejecución de la iniciativa
</t>
        </r>
      </text>
    </comment>
    <comment ref="H10" authorId="1">
      <text>
        <r>
          <rPr>
            <b/>
            <sz val="9"/>
            <rFont val="Tahoma"/>
            <family val="2"/>
          </rPr>
          <t>El total de esta columna debe sumar 100%</t>
        </r>
      </text>
    </comment>
    <comment ref="D22" authorId="2">
      <text>
        <r>
          <rPr>
            <b/>
            <sz val="9"/>
            <rFont val="Tahoma"/>
            <family val="2"/>
          </rPr>
          <t>DIRECCION IDIOMAS:</t>
        </r>
        <r>
          <rPr>
            <sz val="9"/>
            <rFont val="Tahoma"/>
            <family val="2"/>
          </rPr>
          <t xml:space="preserve">
valor incluido dentro de la política de apoyos económicos para viajes internacionales. Más 5.000,000 para el apoyo a la creación del Folleto Multilingue, má el auxiliar administrativo. $2,400,000</t>
        </r>
      </text>
    </comment>
  </commentList>
</comments>
</file>

<file path=xl/comments11.xml><?xml version="1.0" encoding="utf-8"?>
<comments xmlns="http://schemas.openxmlformats.org/spreadsheetml/2006/main">
  <authors>
    <author>Administrador</author>
    <author>Mauricio.Puerta</author>
    <author>DIRECCION IDIOMAS</author>
  </authors>
  <commentList>
    <comment ref="J7" authorId="0">
      <text>
        <r>
          <rPr>
            <b/>
            <sz val="9"/>
            <rFont val="Tahoma"/>
            <family val="2"/>
          </rPr>
          <t xml:space="preserve">Quien coordina la  ejecución de la iniciativa
</t>
        </r>
      </text>
    </comment>
    <comment ref="H10" authorId="1">
      <text>
        <r>
          <rPr>
            <b/>
            <sz val="9"/>
            <rFont val="Tahoma"/>
            <family val="2"/>
          </rPr>
          <t>El total de esta columna debe sumar 100%</t>
        </r>
      </text>
    </comment>
    <comment ref="D27" authorId="2">
      <text>
        <r>
          <rPr>
            <b/>
            <sz val="9"/>
            <rFont val="Tahoma"/>
            <family val="2"/>
          </rPr>
          <t>DIRECCION IDIOMAS:</t>
        </r>
        <r>
          <rPr>
            <sz val="9"/>
            <rFont val="Tahoma"/>
            <family val="2"/>
          </rPr>
          <t xml:space="preserve">
68 mill rediseño curicular de los programas y 5,000,000 para el diseño de nuevos programas o servicios.</t>
        </r>
      </text>
    </comment>
    <comment ref="F27" authorId="2">
      <text>
        <r>
          <rPr>
            <b/>
            <sz val="9"/>
            <rFont val="Tahoma"/>
            <family val="2"/>
          </rPr>
          <t>DIRECCION IDIOMAS:</t>
        </r>
        <r>
          <rPr>
            <sz val="9"/>
            <rFont val="Tahoma"/>
            <family val="2"/>
          </rPr>
          <t xml:space="preserve">
incluye 20 mill para producción del portafolio, 10 mill diseño nuevos serviicios y 5 millones para atender ultimas actividades de renovación de los programas de extensión</t>
        </r>
      </text>
    </comment>
    <comment ref="H27" authorId="2">
      <text>
        <r>
          <rPr>
            <b/>
            <sz val="9"/>
            <rFont val="Tahoma"/>
            <family val="2"/>
          </rPr>
          <t>DIRECCION IDIOMAS:</t>
        </r>
        <r>
          <rPr>
            <sz val="9"/>
            <rFont val="Tahoma"/>
            <family val="2"/>
          </rPr>
          <t xml:space="preserve">
incluye 10000000 renovación portafolio y 9 millones en nuevos servicios</t>
        </r>
      </text>
    </comment>
  </commentList>
</comments>
</file>

<file path=xl/comments12.xml><?xml version="1.0" encoding="utf-8"?>
<comments xmlns="http://schemas.openxmlformats.org/spreadsheetml/2006/main">
  <authors>
    <author>Administrador</author>
    <author>Mauricio.Puerta</author>
  </authors>
  <commentList>
    <comment ref="J7" authorId="0">
      <text>
        <r>
          <rPr>
            <b/>
            <sz val="9"/>
            <rFont val="Tahoma"/>
            <family val="2"/>
          </rPr>
          <t xml:space="preserve">Quien coordina la  ejecución de la iniciativa
</t>
        </r>
      </text>
    </comment>
    <comment ref="H10" authorId="1">
      <text>
        <r>
          <rPr>
            <b/>
            <sz val="9"/>
            <rFont val="Tahoma"/>
            <family val="2"/>
          </rPr>
          <t>El total de esta columna debe sumar 100%</t>
        </r>
      </text>
    </comment>
  </commentList>
</comments>
</file>

<file path=xl/comments13.xml><?xml version="1.0" encoding="utf-8"?>
<comments xmlns="http://schemas.openxmlformats.org/spreadsheetml/2006/main">
  <authors>
    <author>Administrador</author>
    <author>Mauricio.Puerta</author>
  </authors>
  <commentList>
    <comment ref="J7" authorId="0">
      <text>
        <r>
          <rPr>
            <b/>
            <sz val="9"/>
            <rFont val="Tahoma"/>
            <family val="2"/>
          </rPr>
          <t xml:space="preserve">Quien coordina la  ejecución de la iniciativa
</t>
        </r>
      </text>
    </comment>
    <comment ref="H10" authorId="1">
      <text>
        <r>
          <rPr>
            <b/>
            <sz val="9"/>
            <rFont val="Tahoma"/>
            <family val="2"/>
          </rPr>
          <t>El total de esta columna debe sumar 100%</t>
        </r>
      </text>
    </comment>
  </commentList>
</comments>
</file>

<file path=xl/comments14.xml><?xml version="1.0" encoding="utf-8"?>
<comments xmlns="http://schemas.openxmlformats.org/spreadsheetml/2006/main">
  <authors>
    <author>Administrador</author>
    <author>Mauricio.Puerta</author>
  </authors>
  <commentList>
    <comment ref="J7" authorId="0">
      <text>
        <r>
          <rPr>
            <b/>
            <sz val="9"/>
            <rFont val="Tahoma"/>
            <family val="2"/>
          </rPr>
          <t xml:space="preserve">Quien coordina la  ejecución de la iniciativa
</t>
        </r>
      </text>
    </comment>
    <comment ref="H10" authorId="1">
      <text>
        <r>
          <rPr>
            <b/>
            <sz val="9"/>
            <rFont val="Tahoma"/>
            <family val="2"/>
          </rPr>
          <t>El total de esta columna debe sumar 100%</t>
        </r>
      </text>
    </comment>
  </commentList>
</comments>
</file>

<file path=xl/comments15.xml><?xml version="1.0" encoding="utf-8"?>
<comments xmlns="http://schemas.openxmlformats.org/spreadsheetml/2006/main">
  <authors>
    <author>Administrador</author>
    <author>Mauricio.Puerta</author>
  </authors>
  <commentList>
    <comment ref="J7" authorId="0">
      <text>
        <r>
          <rPr>
            <b/>
            <sz val="9"/>
            <rFont val="Tahoma"/>
            <family val="2"/>
          </rPr>
          <t xml:space="preserve">Quien coordina la  ejecución de la iniciativa
</t>
        </r>
      </text>
    </comment>
    <comment ref="H10" authorId="1">
      <text>
        <r>
          <rPr>
            <b/>
            <sz val="9"/>
            <rFont val="Tahoma"/>
            <family val="2"/>
          </rPr>
          <t>El total de esta columna debe sumar 100%</t>
        </r>
      </text>
    </comment>
  </commentList>
</comments>
</file>

<file path=xl/comments16.xml><?xml version="1.0" encoding="utf-8"?>
<comments xmlns="http://schemas.openxmlformats.org/spreadsheetml/2006/main">
  <authors>
    <author>Administrador</author>
    <author>Mauricio.Puerta</author>
    <author>DIRECCION IDIOMAS</author>
  </authors>
  <commentList>
    <comment ref="J7" authorId="0">
      <text>
        <r>
          <rPr>
            <b/>
            <sz val="9"/>
            <rFont val="Tahoma"/>
            <family val="2"/>
          </rPr>
          <t xml:space="preserve">Quien coordina la  ejecución de la iniciativa
</t>
        </r>
      </text>
    </comment>
    <comment ref="H10" authorId="1">
      <text>
        <r>
          <rPr>
            <b/>
            <sz val="9"/>
            <rFont val="Tahoma"/>
            <family val="2"/>
          </rPr>
          <t>El total de esta columna debe sumar 100%</t>
        </r>
      </text>
    </comment>
    <comment ref="D22" authorId="2">
      <text>
        <r>
          <rPr>
            <b/>
            <sz val="9"/>
            <rFont val="Tahoma"/>
            <family val="2"/>
          </rPr>
          <t>DIRECCION IDIOMAS:</t>
        </r>
        <r>
          <rPr>
            <sz val="9"/>
            <rFont val="Tahoma"/>
            <family val="2"/>
          </rPr>
          <t xml:space="preserve">
Corresponde al valor del asistente de proyectos de investigación, mas 15 millones en apoyos a proyectos.</t>
        </r>
      </text>
    </comment>
    <comment ref="H22" authorId="2">
      <text>
        <r>
          <rPr>
            <b/>
            <sz val="9"/>
            <rFont val="Tahoma"/>
            <family val="2"/>
          </rPr>
          <t>DIRECCION IDIOMAS:</t>
        </r>
        <r>
          <rPr>
            <sz val="9"/>
            <rFont val="Tahoma"/>
            <family val="2"/>
          </rPr>
          <t xml:space="preserve">
asistente primer trimestre mas 15millones de apoyo</t>
        </r>
      </text>
    </comment>
  </commentList>
</comments>
</file>

<file path=xl/comments17.xml><?xml version="1.0" encoding="utf-8"?>
<comments xmlns="http://schemas.openxmlformats.org/spreadsheetml/2006/main">
  <authors>
    <author>Administrador</author>
    <author>Mauricio.Puerta</author>
  </authors>
  <commentList>
    <comment ref="J7" authorId="0">
      <text>
        <r>
          <rPr>
            <b/>
            <sz val="9"/>
            <rFont val="Tahoma"/>
            <family val="2"/>
          </rPr>
          <t xml:space="preserve">Quien coordina la  ejecución de la iniciativa
</t>
        </r>
      </text>
    </comment>
    <comment ref="H10" authorId="1">
      <text>
        <r>
          <rPr>
            <b/>
            <sz val="9"/>
            <rFont val="Tahoma"/>
            <family val="2"/>
          </rPr>
          <t>El total de esta columna debe sumar 100%</t>
        </r>
      </text>
    </comment>
  </commentList>
</comments>
</file>

<file path=xl/comments18.xml><?xml version="1.0" encoding="utf-8"?>
<comments xmlns="http://schemas.openxmlformats.org/spreadsheetml/2006/main">
  <authors>
    <author>Administrador</author>
    <author>Mauricio.Puerta</author>
    <author>DIRECCION IDIOMAS</author>
  </authors>
  <commentList>
    <comment ref="J7" authorId="0">
      <text>
        <r>
          <rPr>
            <b/>
            <sz val="9"/>
            <rFont val="Tahoma"/>
            <family val="2"/>
          </rPr>
          <t xml:space="preserve">Quien coordina la  ejecución de la iniciativa
</t>
        </r>
      </text>
    </comment>
    <comment ref="H10" authorId="1">
      <text>
        <r>
          <rPr>
            <b/>
            <sz val="9"/>
            <rFont val="Tahoma"/>
            <family val="2"/>
          </rPr>
          <t>El total de esta columna debe sumar 100%</t>
        </r>
      </text>
    </comment>
    <comment ref="D19" authorId="2">
      <text>
        <r>
          <rPr>
            <b/>
            <sz val="9"/>
            <rFont val="Tahoma"/>
            <family val="2"/>
          </rPr>
          <t>DIRECCION IDIOMAS:</t>
        </r>
        <r>
          <rPr>
            <sz val="9"/>
            <rFont val="Tahoma"/>
            <family val="2"/>
          </rPr>
          <t xml:space="preserve">
para viajes, bibliografía y material funjible</t>
        </r>
      </text>
    </comment>
    <comment ref="H19" authorId="2">
      <text>
        <r>
          <rPr>
            <b/>
            <sz val="9"/>
            <rFont val="Tahoma"/>
            <family val="2"/>
          </rPr>
          <t>DIRECCION IDIOMAS:</t>
        </r>
        <r>
          <rPr>
            <sz val="9"/>
            <rFont val="Tahoma"/>
            <family val="2"/>
          </rPr>
          <t xml:space="preserve">
dos profesionales de tiempo completo, una secretaria, cuatro computadores, una impresora, dotación de papelería y muebles de oficina, material bibliográfico. (dividido 4 periodos el salario) </t>
        </r>
      </text>
    </comment>
  </commentList>
</comments>
</file>

<file path=xl/comments19.xml><?xml version="1.0" encoding="utf-8"?>
<comments xmlns="http://schemas.openxmlformats.org/spreadsheetml/2006/main">
  <authors>
    <author>Administrador</author>
    <author>Mauricio.Puerta</author>
  </authors>
  <commentList>
    <comment ref="J7" authorId="0">
      <text>
        <r>
          <rPr>
            <b/>
            <sz val="9"/>
            <rFont val="Tahoma"/>
            <family val="2"/>
          </rPr>
          <t xml:space="preserve">Quien coordina la  ejecución de la iniciativa
</t>
        </r>
      </text>
    </comment>
    <comment ref="H10" authorId="1">
      <text>
        <r>
          <rPr>
            <b/>
            <sz val="9"/>
            <rFont val="Tahoma"/>
            <family val="2"/>
          </rPr>
          <t>El total de esta columna debe sumar 100%</t>
        </r>
      </text>
    </comment>
  </commentList>
</comments>
</file>

<file path=xl/comments2.xml><?xml version="1.0" encoding="utf-8"?>
<comments xmlns="http://schemas.openxmlformats.org/spreadsheetml/2006/main">
  <authors>
    <author>Mauricio.Puerta</author>
    <author>Gloria.Granda</author>
    <author>usuario</author>
    <author>Administrador</author>
  </authors>
  <commentList>
    <comment ref="H10" authorId="0">
      <text>
        <r>
          <rPr>
            <b/>
            <sz val="9"/>
            <rFont val="Tahoma"/>
            <family val="2"/>
          </rPr>
          <t>El total de esta columna debe sumar 100%</t>
        </r>
      </text>
    </comment>
    <comment ref="A26" authorId="0">
      <text>
        <r>
          <rPr>
            <b/>
            <sz val="9"/>
            <rFont val="Tahoma"/>
            <family val="2"/>
          </rPr>
          <t>Como apoyo del diligenciamiento de las fuentes de financiación de los programas o proyectos, utilizar el archivo "plantilla costeo planes u. academicas"</t>
        </r>
      </text>
    </comment>
    <comment ref="AA25" authorId="1">
      <text>
        <r>
          <rPr>
            <b/>
            <sz val="9"/>
            <rFont val="Tahoma"/>
            <family val="2"/>
          </rPr>
          <t>Gloria.Granda:</t>
        </r>
        <r>
          <rPr>
            <sz val="9"/>
            <rFont val="Tahoma"/>
            <family val="2"/>
          </rPr>
          <t xml:space="preserve">
Seleccione el o los items que se utilizan en la iniciativa.</t>
        </r>
      </text>
    </comment>
    <comment ref="AA24" authorId="1">
      <text>
        <r>
          <rPr>
            <b/>
            <sz val="9"/>
            <rFont val="Tahoma"/>
            <family val="2"/>
          </rPr>
          <t>Gloria.Granda:</t>
        </r>
        <r>
          <rPr>
            <sz val="9"/>
            <rFont val="Tahoma"/>
            <family val="2"/>
          </rPr>
          <t xml:space="preserve">
Seleccione el o los items que se utilizan en la iniciativa.</t>
        </r>
      </text>
    </comment>
    <comment ref="AA19" authorId="1">
      <text>
        <r>
          <rPr>
            <b/>
            <sz val="9"/>
            <rFont val="Tahoma"/>
            <family val="2"/>
          </rPr>
          <t>Gloria.Granda:</t>
        </r>
        <r>
          <rPr>
            <sz val="9"/>
            <rFont val="Tahoma"/>
            <family val="2"/>
          </rPr>
          <t xml:space="preserve">
Seleccione el o los items que se utilizan en la iniciativa.</t>
        </r>
      </text>
    </comment>
    <comment ref="D12" authorId="2">
      <text>
        <r>
          <rPr>
            <b/>
            <sz val="9"/>
            <rFont val="Tahoma"/>
            <family val="2"/>
          </rPr>
          <t xml:space="preserve">Para cada actividad mencione el tiempo de dedicación de cada responsable o involucrado en la ejecución de la misma 
</t>
        </r>
      </text>
    </comment>
    <comment ref="AA12" authorId="2">
      <text>
        <r>
          <rPr>
            <b/>
            <sz val="9"/>
            <rFont val="Tahoma"/>
            <family val="2"/>
          </rPr>
          <t>En este espacio ingrese nombre y cargo de los responsables que mencionó para cada actividad según la columna D.</t>
        </r>
      </text>
    </comment>
    <comment ref="AD12" authorId="2">
      <text>
        <r>
          <rPr>
            <b/>
            <sz val="9"/>
            <rFont val="Tahoma"/>
            <family val="2"/>
          </rPr>
          <t>Este tiempo equivale al total por año , según lo indico en los comentarios de la columna D.</t>
        </r>
      </text>
    </comment>
    <comment ref="I7" authorId="3">
      <text>
        <r>
          <rPr>
            <b/>
            <sz val="9"/>
            <rFont val="Tahoma"/>
            <family val="2"/>
          </rPr>
          <t xml:space="preserve">Quien coordina la  ejecución de la iniciativa
</t>
        </r>
      </text>
    </comment>
  </commentList>
</comments>
</file>

<file path=xl/comments3.xml><?xml version="1.0" encoding="utf-8"?>
<comments xmlns="http://schemas.openxmlformats.org/spreadsheetml/2006/main">
  <authors>
    <author>usuario</author>
  </authors>
  <commentList>
    <comment ref="B4" authorId="0">
      <text>
        <r>
          <rPr>
            <b/>
            <sz val="9"/>
            <rFont val="Tahoma"/>
            <family val="2"/>
          </rPr>
          <t xml:space="preserve">  Los asuntos claves constituyen aspectos que en caso de ser atendidos contribuirán al desarrollo de la unidad académica en el corto plazo para fortalecer la calidad académica (eje central del PAI 2015-2018)</t>
        </r>
      </text>
    </comment>
  </commentList>
</comments>
</file>

<file path=xl/comments4.xml><?xml version="1.0" encoding="utf-8"?>
<comments xmlns="http://schemas.openxmlformats.org/spreadsheetml/2006/main">
  <authors>
    <author>usuario</author>
  </authors>
  <commentList>
    <comment ref="C4" authorId="0">
      <text>
        <r>
          <rPr>
            <b/>
            <sz val="9"/>
            <rFont val="Tahoma"/>
            <family val="2"/>
          </rPr>
          <t>Clasifique cada estrategia, en Política, Iniciativa, Actividad</t>
        </r>
      </text>
    </comment>
    <comment ref="D4" authorId="0">
      <text>
        <r>
          <rPr>
            <b/>
            <sz val="9"/>
            <rFont val="Tahoma"/>
            <family val="2"/>
          </rPr>
          <t>En caso de que la estrategia la clasifique como una actividad, mencione a que iniciativa pertenece</t>
        </r>
      </text>
    </comment>
  </commentList>
</comments>
</file>

<file path=xl/comments6.xml><?xml version="1.0" encoding="utf-8"?>
<comments xmlns="http://schemas.openxmlformats.org/spreadsheetml/2006/main">
  <authors>
    <author>Gloria</author>
    <author>DIRECCION IDIOMAS</author>
    <author>EIDI139712</author>
    <author>Usuario</author>
  </authors>
  <commentList>
    <comment ref="I5" authorId="0">
      <text>
        <r>
          <rPr>
            <b/>
            <sz val="11"/>
            <rFont val="Calibri"/>
            <family val="2"/>
          </rPr>
          <t>Este valor podrá ser la sumatoria o el promedio de los valores de metas anteriores, en otros casos podrá ser el valor de la meta del último período: 2017 o ene-marzo de 2018.</t>
        </r>
      </text>
    </comment>
    <comment ref="E39" authorId="1">
      <text>
        <r>
          <rPr>
            <b/>
            <sz val="9"/>
            <rFont val="Tahoma"/>
            <family val="2"/>
          </rPr>
          <t>DIRECCION IDIOMAS:</t>
        </r>
        <r>
          <rPr>
            <sz val="9"/>
            <rFont val="Tahoma"/>
            <family val="2"/>
          </rPr>
          <t xml:space="preserve">
A la fecha no se cuenta con el plan de Desarrollo Profesional</t>
        </r>
      </text>
    </comment>
    <comment ref="E17" authorId="1">
      <text>
        <r>
          <rPr>
            <b/>
            <sz val="9"/>
            <rFont val="Tahoma"/>
            <family val="2"/>
          </rPr>
          <t>DIRECCION IDIOMAS:</t>
        </r>
        <r>
          <rPr>
            <sz val="9"/>
            <rFont val="Tahoma"/>
            <family val="2"/>
          </rPr>
          <t xml:space="preserve">
Corresponde a los cursos virtuales de competencia lectora, auditiva y comunicativa.</t>
        </r>
      </text>
    </comment>
    <comment ref="E42" authorId="2">
      <text>
        <r>
          <rPr>
            <b/>
            <sz val="9"/>
            <rFont val="Tahoma"/>
            <family val="2"/>
          </rPr>
          <t>EIDI139712: Se incluyen los docentes de las maestrías, cátedra abierta,etc.</t>
        </r>
      </text>
    </comment>
    <comment ref="E73" authorId="3">
      <text>
        <r>
          <rPr>
            <b/>
            <sz val="9"/>
            <rFont val="Tahoma"/>
            <family val="2"/>
          </rPr>
          <t xml:space="preserve">Usuario:Al 30 de diciembre 2015 tenemos vigentes 9 convenios (Sofasa, Clínica Medellín, Coomeva, Colegio Nazaret, Navitrans, Unidad de Conocimiento, Metrofem, UNAULA , Fedean). Los convenios consisten en que la Escuela de Idiomas otorga un porcentaje de descuento en los cursos de lengua extranjera de Extensión y las contrapartes promocionan entre sus beneficiarios o afiliados los programas de la Escuela. </t>
        </r>
        <r>
          <rPr>
            <sz val="9"/>
            <rFont val="Tahoma"/>
            <family val="2"/>
          </rPr>
          <t xml:space="preserve">
</t>
        </r>
      </text>
    </comment>
    <comment ref="E74" authorId="3">
      <text>
        <r>
          <rPr>
            <b/>
            <sz val="9"/>
            <rFont val="Tahoma"/>
            <family val="2"/>
          </rPr>
          <t>Usuario:</t>
        </r>
        <r>
          <rPr>
            <sz val="9"/>
            <rFont val="Tahoma"/>
            <family val="2"/>
          </rPr>
          <t xml:space="preserve">
El programa IN SITU 2015 respondió a dos clientes externos: Gobernación de Antioquia (componente 1 &amp; 2) y Ministerio de Educación Nacional. </t>
        </r>
      </text>
    </comment>
    <comment ref="F77" authorId="1">
      <text>
        <r>
          <rPr>
            <b/>
            <sz val="9"/>
            <rFont val="Tahoma"/>
            <family val="2"/>
          </rPr>
          <t>DIRECCION IDIOMAS:</t>
        </r>
        <r>
          <rPr>
            <sz val="9"/>
            <rFont val="Tahoma"/>
            <family val="2"/>
          </rPr>
          <t xml:space="preserve">
Biblioteca</t>
        </r>
      </text>
    </comment>
    <comment ref="G77" authorId="1">
      <text>
        <r>
          <rPr>
            <b/>
            <sz val="9"/>
            <rFont val="Tahoma"/>
            <family val="2"/>
          </rPr>
          <t>DIRECCION IDIOMAActualización tecnológica AED y oficinas adminstrativas bloque 11 y 12</t>
        </r>
      </text>
    </comment>
    <comment ref="H77" authorId="1">
      <text>
        <r>
          <rPr>
            <b/>
            <sz val="9"/>
            <rFont val="Tahoma"/>
            <family val="2"/>
          </rPr>
          <t>DIRECCION IDIOMAS:</t>
        </r>
        <r>
          <rPr>
            <sz val="9"/>
            <rFont val="Tahoma"/>
            <family val="2"/>
          </rPr>
          <t xml:space="preserve">
Compra de software</t>
        </r>
      </text>
    </comment>
  </commentList>
</comments>
</file>

<file path=xl/comments7.xml><?xml version="1.0" encoding="utf-8"?>
<comments xmlns="http://schemas.openxmlformats.org/spreadsheetml/2006/main">
  <authors>
    <author>Mauricio.Puerta</author>
    <author>DIRECCION IDIOMAS</author>
  </authors>
  <commentList>
    <comment ref="H10" authorId="0">
      <text>
        <r>
          <rPr>
            <b/>
            <sz val="9"/>
            <rFont val="Tahoma"/>
            <family val="2"/>
          </rPr>
          <t>El total de esta columna debe sumar 100%</t>
        </r>
      </text>
    </comment>
    <comment ref="D18" authorId="1">
      <text>
        <r>
          <rPr>
            <b/>
            <sz val="9"/>
            <rFont val="Tahoma"/>
            <family val="2"/>
          </rPr>
          <t xml:space="preserve">DIRECCION IDIOMA proceso de autoevaluación de traducción, $24,000,000. Se incluye un auxiliar de la autoevaluación licenciatura. Incluye 5,000,000 para pagar a los docentes cátedra del programa de Traducción (6 horas por 18 profesores, solo un semestre) mas 2,500,000 para 5 profesores con 10 horas en el semestre, para un segundo semestre.
</t>
        </r>
      </text>
    </comment>
    <comment ref="F18" authorId="1">
      <text>
        <r>
          <rPr>
            <b/>
            <sz val="9"/>
            <rFont val="Tahoma"/>
            <family val="2"/>
          </rPr>
          <t>DIRECCION IDIOMAS:</t>
        </r>
        <r>
          <rPr>
            <sz val="9"/>
            <rFont val="Tahoma"/>
            <family val="2"/>
          </rPr>
          <t xml:space="preserve">
12,000,000 para atender la renovación curricular de la Licenciatura y el mismo valor para atender la renovación curricular de traducción</t>
        </r>
      </text>
    </comment>
    <comment ref="H18" authorId="1">
      <text>
        <r>
          <rPr>
            <b/>
            <sz val="9"/>
            <rFont val="Tahoma"/>
            <family val="2"/>
          </rPr>
          <t>DIRECCION IDIOMAS:</t>
        </r>
        <r>
          <rPr>
            <sz val="9"/>
            <rFont val="Tahoma"/>
            <family val="2"/>
          </rPr>
          <t xml:space="preserve">
Incluye 600,000 del auxiliar de la autoevaluación de la licenciatura y 10 mill para atender eventualidades en la renovación de los programas.</t>
        </r>
      </text>
    </comment>
  </commentList>
</comments>
</file>

<file path=xl/comments8.xml><?xml version="1.0" encoding="utf-8"?>
<comments xmlns="http://schemas.openxmlformats.org/spreadsheetml/2006/main">
  <authors>
    <author>Administrador</author>
    <author>Mauricio.Puerta</author>
    <author>DIRECCION IDIOMAS</author>
  </authors>
  <commentList>
    <comment ref="J7" authorId="0">
      <text>
        <r>
          <rPr>
            <b/>
            <sz val="9"/>
            <rFont val="Tahoma"/>
            <family val="2"/>
          </rPr>
          <t xml:space="preserve">Quien coordina la  ejecución de la iniciativa
</t>
        </r>
      </text>
    </comment>
    <comment ref="H10" authorId="1">
      <text>
        <r>
          <rPr>
            <b/>
            <sz val="9"/>
            <rFont val="Tahoma"/>
            <family val="2"/>
          </rPr>
          <t>El total de esta columna debe sumar 100%</t>
        </r>
      </text>
    </comment>
    <comment ref="D28" authorId="2">
      <text>
        <r>
          <rPr>
            <b/>
            <sz val="9"/>
            <rFont val="Tahoma"/>
            <family val="2"/>
          </rPr>
          <t>DIRECCION IDIOMAS:</t>
        </r>
        <r>
          <rPr>
            <sz val="9"/>
            <rFont val="Tahoma"/>
            <family val="2"/>
          </rPr>
          <t xml:space="preserve">
alimentación ,espacio y papelería de jornadas de trabajo</t>
        </r>
      </text>
    </comment>
  </commentList>
</comments>
</file>

<file path=xl/comments9.xml><?xml version="1.0" encoding="utf-8"?>
<comments xmlns="http://schemas.openxmlformats.org/spreadsheetml/2006/main">
  <authors>
    <author>Administrador</author>
    <author>Mauricio.Puerta</author>
  </authors>
  <commentList>
    <comment ref="J7" authorId="0">
      <text>
        <r>
          <rPr>
            <b/>
            <sz val="9"/>
            <rFont val="Tahoma"/>
            <family val="2"/>
          </rPr>
          <t xml:space="preserve">Quien coordina la  ejecución de la iniciativa
</t>
        </r>
      </text>
    </comment>
    <comment ref="H10" authorId="1">
      <text>
        <r>
          <rPr>
            <b/>
            <sz val="9"/>
            <rFont val="Tahoma"/>
            <family val="2"/>
          </rPr>
          <t>El total de esta columna debe sumar 100%</t>
        </r>
      </text>
    </comment>
  </commentList>
</comments>
</file>

<file path=xl/sharedStrings.xml><?xml version="1.0" encoding="utf-8"?>
<sst xmlns="http://schemas.openxmlformats.org/spreadsheetml/2006/main" count="1696" uniqueCount="760">
  <si>
    <t>Fondos generales</t>
  </si>
  <si>
    <t>Estampilla</t>
  </si>
  <si>
    <t>Fuentes externas</t>
  </si>
  <si>
    <t>Subtotal</t>
  </si>
  <si>
    <t>De la dependencia</t>
  </si>
  <si>
    <t>Dependencias involucradas</t>
  </si>
  <si>
    <t>Contribuir a la mejora del nivel educativo en la región y el país</t>
  </si>
  <si>
    <t>Consolidar el servicio universitario en las regiones</t>
  </si>
  <si>
    <t>Mejorar las condiciones de bienestar de la comunidad universitaria</t>
  </si>
  <si>
    <t>Objetivos estratégicos</t>
  </si>
  <si>
    <t>Objetivos</t>
  </si>
  <si>
    <t>Iniciativas</t>
  </si>
  <si>
    <t>Procesos</t>
  </si>
  <si>
    <t>Dependencia</t>
  </si>
  <si>
    <t>Responsable</t>
  </si>
  <si>
    <t>Fecha</t>
  </si>
  <si>
    <t>Perspectiva Estratégica</t>
  </si>
  <si>
    <t>Usuarios</t>
  </si>
  <si>
    <t>Equipo</t>
  </si>
  <si>
    <t>% de importancia de la actividad</t>
  </si>
  <si>
    <t>Inversión total ($ millones)</t>
  </si>
  <si>
    <t>Fecha de inicio de la actividad</t>
  </si>
  <si>
    <t>Fecha final de la actividad</t>
  </si>
  <si>
    <t>Fases o actividades principales</t>
  </si>
  <si>
    <t>Fecha de diligenciamiento</t>
  </si>
  <si>
    <t>Fondos Especiales
(Recursos propios)</t>
  </si>
  <si>
    <t>Número de capítulos de libros publicados</t>
  </si>
  <si>
    <t>Responsable de la iniciativa</t>
  </si>
  <si>
    <t>Contribuir al desarrollo cultural</t>
  </si>
  <si>
    <t>Incrementar la producción científica, artística y tecnológica de calidad</t>
  </si>
  <si>
    <t>Fortalecer los procesos de gestión cultural</t>
  </si>
  <si>
    <t xml:space="preserve">Incrementar la capacidad instalada </t>
  </si>
  <si>
    <t xml:space="preserve">Mejorar la  gestión de la capacidad instalada </t>
  </si>
  <si>
    <t>Equipo de trabajo</t>
  </si>
  <si>
    <t>Descripción del contenido de cada una de las hojas del archivo</t>
  </si>
  <si>
    <t>Nombre de las hojas</t>
  </si>
  <si>
    <t>Descripción general</t>
  </si>
  <si>
    <t>¡Gracias por su colaboración!</t>
  </si>
  <si>
    <t xml:space="preserve">Nombre </t>
  </si>
  <si>
    <t>Expresan lo que quiere lograr la institución para desarrollar su estrategia, surgen del análisis de la misión y visión de la Universidad.</t>
  </si>
  <si>
    <t>En esta hoja se registrarán las metas asociadas a su dependencia y las iniciativas claves, que garantizan que el objetivo será alcanzado, éstas deben responder a la pregunta: ¿qué asuntos debe atender para lograr el objetivo?</t>
  </si>
  <si>
    <r>
      <t xml:space="preserve">(1) Evite modificar el formato propuesto y sus contenidos. Diligencie información </t>
    </r>
    <r>
      <rPr>
        <b/>
        <u val="single"/>
        <sz val="12"/>
        <color indexed="8"/>
        <rFont val="Calibri"/>
        <family val="2"/>
      </rPr>
      <t>sólo en las celdas establecidas para ello</t>
    </r>
    <r>
      <rPr>
        <sz val="12"/>
        <color indexed="8"/>
        <rFont val="Calibri"/>
        <family val="2"/>
      </rPr>
      <t xml:space="preserve">, éstas se encuentran identificadas en color </t>
    </r>
    <r>
      <rPr>
        <b/>
        <u val="single"/>
        <sz val="12"/>
        <color indexed="8"/>
        <rFont val="Calibri"/>
        <family val="2"/>
      </rPr>
      <t>amarillo claro</t>
    </r>
    <r>
      <rPr>
        <sz val="12"/>
        <color indexed="8"/>
        <rFont val="Calibri"/>
        <family val="2"/>
      </rPr>
      <t xml:space="preserve">. </t>
    </r>
  </si>
  <si>
    <t xml:space="preserve">Recomendaciones generales </t>
  </si>
  <si>
    <t>Términos clave</t>
  </si>
  <si>
    <t>Productos esperados de la iniciativa</t>
  </si>
  <si>
    <t>Financiamiento por origen de los recursos (CIFRAS EN MILLONES DE PESOS)</t>
  </si>
  <si>
    <t xml:space="preserve">Fondos Generales </t>
  </si>
  <si>
    <t>Fuente de financiación</t>
  </si>
  <si>
    <t xml:space="preserve">Fondos Especiales </t>
  </si>
  <si>
    <t>&gt;&gt;Ver definiciones &gt;&gt;</t>
  </si>
  <si>
    <t>Formulación de planes de acción de unidades académicas</t>
  </si>
  <si>
    <t>Nombre del Indicador</t>
  </si>
  <si>
    <t>Mejorar las programas de formación y capacitación</t>
  </si>
  <si>
    <t>Número de estudiantes de pregrado vinculados a proyectos de investigación</t>
  </si>
  <si>
    <t>Número de estudiantes de posgrado vinculados a proyectos de investigación</t>
  </si>
  <si>
    <t>Mejorar la gobernabilidad de la institución</t>
  </si>
  <si>
    <t xml:space="preserve">Son propuestas clave, programas o proyectos, que garantizan el logro del objetivo. Para identificar una iniciativa clave, responda a la pregunta: ¿qué asuntos se deben atender para lograr el objetivo? La definición de un árbol de problemas particular para la unidad puede ser de utilidad para responder a esta pregunta.  Se recomienda proponer pocas iniciativas, sólo las que se consideren más estratégicas. Para nombrar la iniciativa puede usar el mismo nombre del programa o proyecto que aparece en el PAI.
</t>
  </si>
  <si>
    <r>
      <t xml:space="preserve">Por estos fondos ingresan fundamentalmente los recursos recibidos por transferencias provenientes del orden Nacional y Departamental, con el objetivo de atender las erogaciones necesarias para su cabal funcionamiento y desarrollo. Estos aportes son una de las principales fuentes de recursos de la institución, sin embargo su crecimiento generalmente corresponde al IPC o en ocasiones puede ser inferior a dicho índice, por lo tanto no puede considerarse como un recurso de gestión. </t>
    </r>
    <r>
      <rPr>
        <i/>
        <sz val="11"/>
        <color indexed="8"/>
        <rFont val="Calibri"/>
        <family val="2"/>
      </rPr>
      <t>En el Plan este ítem se debe usar para identificar la participación del personal, los espacios y equipos con los que ya cuenta la Universidad, por lo tanto no significaban un recurso adicional.</t>
    </r>
  </si>
  <si>
    <t>Corresponde a los recursos gestionados ante las entidades públicas o privadas para desarrollar las iniciativas, proyectos o programas establecidos en el plan.</t>
  </si>
  <si>
    <t>Descripción de las fuentes de financiación</t>
  </si>
  <si>
    <t>(2) Diligencie el archivo de forma secuencial tal como lo proponen los botones de desplazamiento.</t>
  </si>
  <si>
    <t>(3) Diligencie este archivo con personas clave representantes de las áreas misionales y administrativas de su equipo de gestión.</t>
  </si>
  <si>
    <t>(4) Genere copias de seguridad de este archivo.</t>
  </si>
  <si>
    <t>Fortalecer la interacción Universidad Sociedad</t>
  </si>
  <si>
    <r>
      <t>Contribuir al desarrollo de la ciencia, tecnología y la innovación.</t>
    </r>
    <r>
      <rPr>
        <b/>
        <sz val="11"/>
        <color indexed="10"/>
        <rFont val="Calibri"/>
        <family val="2"/>
      </rPr>
      <t xml:space="preserve"> </t>
    </r>
  </si>
  <si>
    <r>
      <t xml:space="preserve">Plan detallado de las iniciativas
</t>
    </r>
    <r>
      <rPr>
        <b/>
        <sz val="14"/>
        <color indexed="43"/>
        <rFont val="Calibri"/>
        <family val="2"/>
      </rPr>
      <t>Genere una copia de este formato para cada iniciativa que formule</t>
    </r>
  </si>
  <si>
    <r>
      <t xml:space="preserve">Descripción general de la iniciativa
</t>
    </r>
    <r>
      <rPr>
        <sz val="12"/>
        <color indexed="8"/>
        <rFont val="Calibri"/>
        <family val="2"/>
      </rPr>
      <t>Por favor explicar en qué consiste la iniciativa y su alcance</t>
    </r>
  </si>
  <si>
    <r>
      <t xml:space="preserve">La Estampilla "La Universidad de Antioquia de Cara al Tercer Siglo de Labor", fue aprobada por la ley 122 de 1994 y modificada por la ley 1321 de 2009, cuyo producido se destinará para inversión y mantenimiento en la planta física, escenarios deportivos, instrumentos musicales, dotación, compra y mantenimiento de equipo, requeridos y necesarios para desarrollar en la Universidad de Antioquia nuevas tecnologías en las áreas de biotecnología, nuevos materiales, microelectrónica, informática, sistemas de información, comunicaciones, robóticas y dotación de bibliotecas, laboratorios y demás elementos y bienes de infraestructura que requiera el Alma Mater.   </t>
    </r>
    <r>
      <rPr>
        <i/>
        <sz val="11"/>
        <color indexed="8"/>
        <rFont val="Calibri"/>
        <family val="2"/>
      </rPr>
      <t>Dado que ya por norma existen compromisos ineludibles (seguridad social, mantenimiento, etc, las dependencias académicas deberán tener cuidado de no desbordarse en sus aspiraciones por esta fuente de financiación.</t>
    </r>
  </si>
  <si>
    <r>
      <t xml:space="preserve">Iniciativa estratégica
</t>
    </r>
    <r>
      <rPr>
        <sz val="12"/>
        <color indexed="8"/>
        <rFont val="Calibri"/>
        <family val="2"/>
      </rPr>
      <t>elija de la lista desplegable el nombre de la iniciativa que registró en el formato 2.</t>
    </r>
  </si>
  <si>
    <r>
      <t xml:space="preserve">Objetivo estratégico
</t>
    </r>
    <r>
      <rPr>
        <sz val="12"/>
        <color indexed="8"/>
        <rFont val="Calibri"/>
        <family val="2"/>
      </rPr>
      <t>elija de la lista desplegable el nombre del objetivo para el cual se planteo la iniciativa</t>
    </r>
  </si>
  <si>
    <t>Observaciones</t>
  </si>
  <si>
    <r>
      <t xml:space="preserve">Estos fondos son creados para administrar presupuestal y contablemente, en forma separada, los recursos generados o gestionados por las Unidades Académicas o Administrativas, provenientes de Centros de Investigación, Centros de Extensión, programas de Posgrado, convenios, venta de servicios, asesorías y consultorías, entre otros. Sus egresos se destinan prioritariamente a sufragar los costos de operación que dan origen a los ingresos, y </t>
    </r>
    <r>
      <rPr>
        <i/>
        <sz val="11"/>
        <color indexed="8"/>
        <rFont val="Calibri"/>
        <family val="2"/>
      </rPr>
      <t>sus remanentes se invierten en la dependencia que los generó</t>
    </r>
    <r>
      <rPr>
        <sz val="11"/>
        <color indexed="8"/>
        <rFont val="Calibri"/>
        <family val="2"/>
      </rPr>
      <t>. Así mismo, en  proyectos específicos de construcción, inversiones en las Sedes Regionales, material bibliográfico, el Museo, etc.</t>
    </r>
  </si>
  <si>
    <t>Administrativos</t>
  </si>
  <si>
    <t>Monitores</t>
  </si>
  <si>
    <t>Profesores de cátedra</t>
  </si>
  <si>
    <t>profesores vinculados y ocasionales</t>
  </si>
  <si>
    <t>Items</t>
  </si>
  <si>
    <t>Personal externo-Honorarios</t>
  </si>
  <si>
    <t>Contratados por CIS</t>
  </si>
  <si>
    <t>Viáticos</t>
  </si>
  <si>
    <t>Tiquetes</t>
  </si>
  <si>
    <t xml:space="preserve">Materiales </t>
  </si>
  <si>
    <t>Nacionales ____  Internacionales_____</t>
  </si>
  <si>
    <t>Equipos y dotación</t>
  </si>
  <si>
    <t>Uso de espacios UDEA</t>
  </si>
  <si>
    <t>Aula___  Oficina___ Auditorio ___</t>
  </si>
  <si>
    <t>Contratación con terceros</t>
  </si>
  <si>
    <t>Alimentación refrigerios___, Adecuación de espacios físicos___,  Apoyo en transporte___, Alquiler de equipos___, Alquiler de espacios___, Construcción___,
Mantenimiento de espacios físicos ___ Servicios técnicos____, Personal__, Servicios técnicos___Equipos___Servicios de laboratorio___, Seguros_____</t>
  </si>
  <si>
    <t>Recursos por iniciativa</t>
  </si>
  <si>
    <t xml:space="preserve">Descripción </t>
  </si>
  <si>
    <t>Cantidad</t>
  </si>
  <si>
    <t>Cargos y nombres</t>
  </si>
  <si>
    <t>horas</t>
  </si>
  <si>
    <t>Tpo de dedicación 
(horas mes)</t>
  </si>
  <si>
    <t xml:space="preserve">Total </t>
  </si>
  <si>
    <t>Este cuadro permite tener la información consolidada que posteriormente se ingresa en el archivo de costo</t>
  </si>
  <si>
    <t>Porcentajes esperados por trimestre</t>
  </si>
  <si>
    <t>2014-1
Ene-Marzo</t>
  </si>
  <si>
    <t>2014-2
Abril-Junio</t>
  </si>
  <si>
    <t>2014-3
Julio-Sep</t>
  </si>
  <si>
    <t>2014-4
Oct-Dic</t>
  </si>
  <si>
    <t>2015-1
Ene-Marzo</t>
  </si>
  <si>
    <t>2015-2
Abril-Junio</t>
  </si>
  <si>
    <t>2015-3
Julio-Sep</t>
  </si>
  <si>
    <t>2015-4
Oct-Dic</t>
  </si>
  <si>
    <t>2016-1
Ene-Marzo</t>
  </si>
  <si>
    <t>2016-2
Abril-Junio</t>
  </si>
  <si>
    <t>2016-3
Julio-Sep</t>
  </si>
  <si>
    <t>2016-4
Oct-Dic</t>
  </si>
  <si>
    <t>Descripciòn de la actividad</t>
  </si>
  <si>
    <t>Mencionar las subactividades, productos esperados y/o indicadores relacionados. En caso que lo considere necesario</t>
  </si>
  <si>
    <t>Estos porcentajes deben sumar 100%</t>
  </si>
  <si>
    <t>Meta 2016</t>
  </si>
  <si>
    <t>Meta 2017</t>
  </si>
  <si>
    <t>Meta 2018
(Enero-Marzo)</t>
  </si>
  <si>
    <t>Descripción del indicador</t>
  </si>
  <si>
    <t xml:space="preserve">Fórmula del indicador </t>
  </si>
  <si>
    <t xml:space="preserve">Objetivo estratégico </t>
  </si>
  <si>
    <t xml:space="preserve">Nombre de la iniciativa estratégica
</t>
  </si>
  <si>
    <r>
      <t xml:space="preserve">Descripción general de la iniciativa
</t>
    </r>
    <r>
      <rPr>
        <sz val="12"/>
        <color indexed="8"/>
        <rFont val="Calibri"/>
        <family val="2"/>
      </rPr>
      <t>Por favor explicar brevemente en qué consiste la iniciativa y su alcance</t>
    </r>
  </si>
  <si>
    <t xml:space="preserve">Créditos </t>
  </si>
  <si>
    <t>4. Proyectar la investigación con estándares internacionales para el beneficio de la sociedad</t>
  </si>
  <si>
    <t>5. Transformar la regionalización en función de la integración y desarrollo de los territorios</t>
  </si>
  <si>
    <t>6. Cualificar las formas de relación entre la Universidad y la sociedad</t>
  </si>
  <si>
    <t>8. Proveer a la Universidad con la infraestructura física, tecnológica y de soporte para el cumplimiento de su misión</t>
  </si>
  <si>
    <t>Número programas de doctorado autoevaluados con fines de acreditación ante el CNA</t>
  </si>
  <si>
    <t>Número de programas de maestría autoevaluados con fines de acreditación ante el CNA</t>
  </si>
  <si>
    <t>Número de programas de especializaciones médico-quirúrgicas y clínicas autoevaluados con fines de acreditación ante el CNA</t>
  </si>
  <si>
    <t>Número de programas de pregrado ofrecidos en las regiones autoevaluados</t>
  </si>
  <si>
    <t>Nuevos programas de posgrado presenciales creados en Medellín</t>
  </si>
  <si>
    <t>Porcentaje de programas de pregrado con renovación curricular</t>
  </si>
  <si>
    <t>Número de programas de pregrado creados en Medellín</t>
  </si>
  <si>
    <t>Nuevos programas de pregrado creados específicamente para las regiones o extendidos por primera vez por año</t>
  </si>
  <si>
    <t xml:space="preserve">Número de programas de posgrado activos en las regiones </t>
  </si>
  <si>
    <t>Número de programas de posgrado en modalidad virtual</t>
  </si>
  <si>
    <t>Número de programas de posgrado con doble titulación a nivel internacional</t>
  </si>
  <si>
    <t>Número de estudiantes extranjeros en los pregrados y posgrados</t>
  </si>
  <si>
    <t>Número de estudiantes de pregrado y posgrado de la Universidad en movilidad internacional</t>
  </si>
  <si>
    <t>Número de estudiantes de educación media (10-11) matriculados en cursos con uso de TIC en el programa "Vamos para la Universidad"</t>
  </si>
  <si>
    <t>Número de ciclos temáticos en la programación  humanista y cultural de la Universidad</t>
  </si>
  <si>
    <t>Porcentaje de programas de pregrado en regiones con implementación de TIC</t>
  </si>
  <si>
    <t>Número de cursos de pregrado con uso de TIC</t>
  </si>
  <si>
    <t>Número de cursos de verano ofrecidos a estudiantes internacionales</t>
  </si>
  <si>
    <t>Personal docente y no docente en programas de formación en lenguas extranjeras</t>
  </si>
  <si>
    <t>Porcentaje de programas de pregrado acreditados</t>
  </si>
  <si>
    <t>Número de programas de doctorado que logran durante el período ser autoevaluados y presentados al proceso de acreditación.</t>
  </si>
  <si>
    <t>Número programas de  doctorado autoevaluados con fines de acreditación ante el CNA</t>
  </si>
  <si>
    <t>Número de programas de maestría  que logran durante el período ser autoevaluados y presentados al proceso de acreditación.</t>
  </si>
  <si>
    <t>Número de programas de  maestría autoevaluados  con fines de acreditación ante el CNA</t>
  </si>
  <si>
    <t xml:space="preserve">Número de programas de especializaciones médico-quirúrgicas y clínicas    que logran durante el período ser autoevaluados y presentados al proceso de acreditación.
</t>
  </si>
  <si>
    <t>Número  de programas de especializaciones médico-quirúrgicas y clínicas  autoevaluados  con fines de acreditación ante el CNA</t>
  </si>
  <si>
    <t>Porcentaje programas de pregrado que han obtenido la acreditación o la renovación de la acreditación de alta calidad por parte del Ministerio de Educación Nacional. La base para el cálculo es el número de programas de pregrado que cumplen las condiciones para someterse al proceso de acreditación, es decir programas acreditables. Se busca con éste dar cuenta de los reconocimientos a los esfuerzos en aseguramiento de la calidad en los programas de pregrado</t>
  </si>
  <si>
    <t>(Número de programas de pregrado acreditado o reacreditados/Número de programas de pregrado que tienen condiciones de acreditación) x 100</t>
  </si>
  <si>
    <t>Nuevos programas de doctorado, maestría y especialidades médico-quirúrgicas y especializaciones que obtienen el registro calificado en el MEN durante el período en evaluación para Medellín</t>
  </si>
  <si>
    <t>Nuevos programas de doctorado, maestría y especialidades médico-quirúrgicas, especializaciones que obtienen el registro calificado en el MEN durante el período en evaluación para Medellín</t>
  </si>
  <si>
    <t xml:space="preserve">El indicador mide la proporción de programas académicos de pregrado, en los cuales se ha actualizado o renovado su esquema curricular, en cuanto a disposiciones institucionales (Flexibilidad, interdisciplinariedad, entre otros) y/o  normativa nacional. Se busca dar cuenta de la actualización y renovación de los programas académicos de pregrado.  </t>
  </si>
  <si>
    <t xml:space="preserve">El indicador mide el número de nuevos programas académicos de pregrado creados en Medellín con registro calificado ante el MEN. </t>
  </si>
  <si>
    <t>Nuevos programas de pregrado creados específicamente para las regiones o extendidos por primera vez en las regiones por año, con registro calificado.</t>
  </si>
  <si>
    <t>Número de programas de posgrado para regiones, activos con estudiantes matriculados según MARES.</t>
  </si>
  <si>
    <t>Son cursos ofrecidos a estudiantes extranjeros provenientes de universidades con las cuales se tienen convenios. La formación es de corta duración y se lleva a cabo en el período de vacaciones de verano del hemisferio norte y sur. Estos incluyen formación en español como segunda lengua y el desarrollo de contenidos académicos en inglés ofrecidos por las unidades académicas. Es una estrategia que busca posicionar la Universidad como destino académico permanente para el aprendizaje del español como lengua extranjera.</t>
  </si>
  <si>
    <t>Mide la participación de los  miembros de la CU en cursos y programas de formación en lenguas extranjeras</t>
  </si>
  <si>
    <t>No de personas en proceso de formación en lenguas extranjeras</t>
  </si>
  <si>
    <t>Son los estudiantes que realizan actividades en la Universidad de corta y mediana duración, provenientes de instituciones del extranjero con las que se tienen convenios o se desarrollan actividades de pasantías, estancias de investigación, rotaciones médicas e intercambios. La institución registra esta movilidad con la firma de un acuerdo de beneficio académico por parte de los estudiantes beneficiarios.</t>
  </si>
  <si>
    <t xml:space="preserve">Número de estudiantes extranjeros de pregrado  en la Universidad +Número de estudiantes extranjeros de  posgrado en la Universidad </t>
  </si>
  <si>
    <t>Número de estudiantes de pregrado y posgrados en actividades de movilidad internacional que pueden ser de corta, mediana y larga duración, dentro de los fines académicos de la institución.  Para el registro de esta movilidad, la Universidad busca soportarla en la firma de compromisos de beneficio académico para el caso particular de estudiantes.</t>
  </si>
  <si>
    <t>Número de  estudiantes de pregrado +Número de estudiantes de posgrado, que salen a actividades de movilidad internacional</t>
  </si>
  <si>
    <t>Contabiliza los cursos que se tengan en la plataforma e-learnig (Aprende en línea)</t>
  </si>
  <si>
    <t xml:space="preserve">Mide el % de programas  de pregrado ofrecidos en regiones en cuyos contenidos utilizan las TIC en al menos un curso. </t>
  </si>
  <si>
    <t>El cálculo es independiente del número de sedes donde hace presencia.  Incluye los programas de Ude@ (cuatro ingenierías).  El cálculo se realiza sobre el número de programas activos anual.  Si bien se consideran los programas nuevos, la proyección se realiza con base en el número de programas existentes hoy (48).</t>
  </si>
  <si>
    <t xml:space="preserve">Mide el número de estudiantes  de educación media (10 y 11) cursos con uso de TIC que integran el programa "Vamos para la U" </t>
  </si>
  <si>
    <t>Contabiliza el numero de cursos con uso de TIC que se ofrecen anualmente por la U.</t>
  </si>
  <si>
    <t>Semestralmente se programa un ciclo temático que convoque la reflexión de la comunidad universitaria.</t>
  </si>
  <si>
    <t xml:space="preserve">Mide el número de cursos de pregrado  publicados y gestionados en la plataforma aprende en línea </t>
  </si>
  <si>
    <t>Número de programas de posgrado  de posgrado en modalidad  virtual</t>
  </si>
  <si>
    <t>2. Mejorar los procesos de admisión, permanencia y graduación en pregrado y posgrado</t>
  </si>
  <si>
    <t>Tasa de retención promedio por período</t>
  </si>
  <si>
    <t>Porcentaje de cancelaciones de semestre en pregrado</t>
  </si>
  <si>
    <t>Número de estudiantes de posgrado matriculados en regiones</t>
  </si>
  <si>
    <t>Número de estudiantes matriculados en posgrado</t>
  </si>
  <si>
    <t>Tasa de deserción temprana</t>
  </si>
  <si>
    <t>Número de estudiantes matriculados en pregrado en regiones</t>
  </si>
  <si>
    <t>Porcentaje de programas de pregrado sobre la media nacional en las pruebas Saber Pro</t>
  </si>
  <si>
    <t>Eficiencia terminal en maestrías</t>
  </si>
  <si>
    <t>La retención mide la tasa de estudiantes que no desertan de la institución, entendida ésta como el abandono que realiza un estudiante de manera voluntaria o forzosa, por dos o más períodos académicos consecutivos, de la institución. La información es tomada de SPADIES (Sistema de Prevención y Análisis de la Deserción en las Instituciones de Educación Superior).  La definición se Construyo a partir de la definición de deserción por periodo dada por el Mnisterio de Educación Nacional</t>
  </si>
  <si>
    <t>retencion(i)= 1- (Numero de desertores(i)/Numero de no graduados(i-2)).
Los estudiantes que entran en 2016-1 son los que se podrían impactar con estrategias que se verían reflejadas en 2017-1.  Se presenta la cifra correspondiente al segundo semestre del año,   
Nota: el Observatorio del ciclo de Vida Académica diseña protocolo de construcción del indicador (24 de agosto)</t>
  </si>
  <si>
    <t xml:space="preserve">Porcentaje de estudiantes que ingresan a primer semestre y dos semestres después no han vuelto a matricularse en la IES.
Fuente: SPADIES </t>
  </si>
  <si>
    <t xml:space="preserve">Número de estudiantes desertores del período (tres primeros semestres) contra número de estudiantes de la cohorte.   
Fuente: SPADIES </t>
  </si>
  <si>
    <t>Estudiantes que cancelan semestre / Total estudiantes matriculados en pregrado.</t>
  </si>
  <si>
    <t>El indicador mide el número de estudiantes matriculados en los programas académicos de pregrado en Regiones, la información se toma a partir del número de estudiantes matriculados en cada semestre académicos (en caso de retraso del semestre por parte de una Unidad Académica, se realiza la corrección con los  estudiantes matriculados en dichos programas).  Para el reporte anual de estudiantes matriculados se toma el valor mayor de matrícula durante el período. La información se obtiene mediante consulta en el Sistema de Información MARES, y pretende conocer la población estudiantil de pregrado en Medellín y Regiones.</t>
  </si>
  <si>
    <t>Número de estudiantes matriculados en programas de pregrado en las regiones</t>
  </si>
  <si>
    <t xml:space="preserve">Total de estudiantes matriculados en sedes y seccionales
</t>
  </si>
  <si>
    <t>Total estudiantes matriculados en los programas de posgrado de la Universidad de Antioquia en un semestre (para el reporte anual se presenta el semestre que tiene mayor número de estudiantes)</t>
  </si>
  <si>
    <t>Número total de estudiantes matriculados de posgrado</t>
  </si>
  <si>
    <t xml:space="preserve">El promedio nacional está en 10,34% y la UdeA está en 10,63%, </t>
  </si>
  <si>
    <t>Proporción de estudiantes de maestría graduados en el tiempo programado en el plan de estudios frente al total de   graduados de maestrías en un período determinado.</t>
  </si>
  <si>
    <t>(Número de estudiantes de maestrías  graduados en el tiempo programado en el plan de estudios/Total graduados de maestría) * 100</t>
  </si>
  <si>
    <t>3. Fortalecer el proceso de selección, formación,  evaluación, acompañamiento y reconocimiento de los profesores</t>
  </si>
  <si>
    <t xml:space="preserve">Porcentaje de profesores en programas de formación pedagógica </t>
  </si>
  <si>
    <t>Pasantías de año sabático de profesores en las organizaciones</t>
  </si>
  <si>
    <t>Pasantías cortas (de 1 a 6 meses) de profesores en organizaciones</t>
  </si>
  <si>
    <t>Número de profesores e investigadores visitantes</t>
  </si>
  <si>
    <t>Número de profesores de la Universidad en movilidad internacional</t>
  </si>
  <si>
    <t>Porcentaje de profesores de planta con formación doctoral vinculados a cursos de programas de pregrado</t>
  </si>
  <si>
    <t>Profesores que participan en Programa de inserción a la vida universitaria,  cursos que se ofrecen al año+diplomado en pedagogía, integración de TIC a la docencia</t>
  </si>
  <si>
    <t>Número de profesores matriculados en  cursos formación pedagógica docente/Total de profesores</t>
  </si>
  <si>
    <t>Profesores e investigadores  de instituciones y centros del exterior que realizan actividades de variado propósito académico, administrativo y cultural,  generalmente de corta duración, lo que incluye asistencia a eventos académicos, tutorías, evaluaciones, cursos, relaciones institucionales, pasantías, año sabático, participación en proyectos de investigación, entre otras.. El total del trienio corresponde al promedio de los tres años.</t>
  </si>
  <si>
    <t xml:space="preserve">Número de profesores e investigadores visitantes 
</t>
  </si>
  <si>
    <t>Número de profesores  en actividades de movilidad internacional que pueden ser de corta, mediana y larga duración, dentro de los fines académicos de la institución.  El registro de esta movilidad se soporta en actos administrativos como las comisiones de estudios y licencias administrativas. El total del trienio corresponde al promedio de los tres años.</t>
  </si>
  <si>
    <t xml:space="preserve">Número de profesores de la Universidad en movilidad internacional </t>
  </si>
  <si>
    <t>Son profesores vinculados con título de doctor que ofrecen cursos en pregrado</t>
  </si>
  <si>
    <t>Profesores con formación doctoral vinculados de planta que dictan por lo menos un curso en pregrado/Total de profesores con doctorado de planta</t>
  </si>
  <si>
    <t>Número de semilleros de investigación registrados en los grupos de investigación</t>
  </si>
  <si>
    <t>Porcentaje de proyectos de investigación en los que participan estudiantes de pregrado</t>
  </si>
  <si>
    <t>Número de proyectos de investigación financiados sobre temáticas de la Universidad y de postconflicto</t>
  </si>
  <si>
    <t>Número de artículos publicados en base ISI</t>
  </si>
  <si>
    <t>Número de artículos publicados en base SCOPUS</t>
  </si>
  <si>
    <t>Número de proyectos de cooperación científica  internacional aprobados al año</t>
  </si>
  <si>
    <t>Son los semilleros de investigación que los grupos han registrado en la Universidad de Antioquia, ante los centros de investigación.</t>
  </si>
  <si>
    <t>Sumatoria de los semilleros de investigación registrados</t>
  </si>
  <si>
    <t>Señala la proporción de los proyectos de investigación registrados en el SUI, y que incluyen uno o más estudiantes de pregrado como integrantes del proyecto</t>
  </si>
  <si>
    <t>Proyectos de Investigación que incluyen uno o más estudiantes de pregrado / Total de proyectos de investigación registrados en el SUI</t>
  </si>
  <si>
    <t>Mide la cantidad de proyectos de investigación que incluyen temáticas sobre regiones y sobre posconflicto.</t>
  </si>
  <si>
    <t>Sumatoria de la cantidad de proyectos que son financiados para los criterios definidos</t>
  </si>
  <si>
    <t>Es la vinculación de los estudiantes de pregrado a la investigación mediante los proyectos financiados por el CODI y  los inscritos.</t>
  </si>
  <si>
    <t xml:space="preserve">Número de estudiantes de pregrado vinculados a los proyectos de investigación </t>
  </si>
  <si>
    <t>Es la vinculación de los estudiantes de posgrado, principalmente los de maestría y doctorado, a la investigación mediante los proyectos  financiados por el CODI y los inscritos</t>
  </si>
  <si>
    <t xml:space="preserve">Número de estudiantes de posgrado vinculados a los proyectos de investigación </t>
  </si>
  <si>
    <t>Es el número de artículos   reportados anualmente en la base  ISI, que presentan afiliación a la Universidad de Antioquia, cada año se consulta en este base por tipo de afiliación de los documentos que son de la Universidad.</t>
  </si>
  <si>
    <t>Es el número de artículos   reportados anualmente en la base  SCOPUS, que presentan afiliación a la Universidad de Antioquia, cada año se consulta en este base por tipo de afiliación de los documentos que son de la Universidad.</t>
  </si>
  <si>
    <t>Corresponde al total de libros resultado de investigación que fueron publicados en el año respectivo y aprobados por Jerarquía Docente.</t>
  </si>
  <si>
    <t>Número de libros resultado de investigación publicados en el año respectivo y que fueron aprobados por Jerarquía Docente</t>
  </si>
  <si>
    <t>Mide el número de capítulos de libros resultados de investigación realizados por los profesores de la Universidad, se toma la información de lo reconocido anualmente por Jerarquía Docente y se actualizan los datos de los años anteriores por los rezagos que se presentan en el reconocimiento de los puntos.</t>
  </si>
  <si>
    <t>Refleja el peso que tienen las revistas en las categorías más altas de Publindex, sobre el total de revistas en la Universidad.</t>
  </si>
  <si>
    <t>Número de revistas en las categorías tipo A  de la Universidad de Antioquia /Total de revistas científicas de la Universidad de Antioquia</t>
  </si>
  <si>
    <t>Muestra la proporción de recursos en especie y frescos que son aportados por entidades internacionales para los proyectos de investigación respecto al total de ingresos recibidos para proyectos  de investigación en la Universidad.</t>
  </si>
  <si>
    <t>Recursos en especie y frescos aportados por entidades internacionales para investigación/
Total de ingresos recibidos para proyectos  de investigación en la Universidad.</t>
  </si>
  <si>
    <t>Mide la proporción de los proyectos de investigación, registrados en el SUI, que han sido realizados en colaboración con entidades internacionales.</t>
  </si>
  <si>
    <t>Suma de proyectos realizados en colaboración con entidades internacionales / Total de proyectos de investigación registrados en el SUI</t>
  </si>
  <si>
    <t>Son las iniciativas aprobadas durante la vigencia en las que la Universidad coordina o hace parte de la ejecución de los proyectos de investigación de nivel internacional. Estos proyectos se llevan a cabo con instituciones y centros del exterior, al igual que con el apoyo de fuentes de financiamiento bilaterales y multilaterales. El registro de esta información es tomado de los grupos de investigación y de extensión, así como de las dependencias académicas,  de las Vicerrectorías de Investigación y Extensión y de la Dirección de Relaciones Internacionales. El seguimiento se hace de manera semestral. El valor de la meta trienio es promedio</t>
  </si>
  <si>
    <t>4. Proyectar la Investigación con estándares internacionales para el beneficio de la sociedad</t>
  </si>
  <si>
    <t xml:space="preserve"> 5. Transformar la regionalización en función de la integración y desarrollo de los territorios</t>
  </si>
  <si>
    <t xml:space="preserve">Número de proyectos de emprendimiento acompañadas por año                 
</t>
  </si>
  <si>
    <t>Número de contratos de investigación aplicada e innovación con entidades externas.</t>
  </si>
  <si>
    <t>Número de estudios de caracterización laboral de egresados.</t>
  </si>
  <si>
    <t xml:space="preserve">Número de estudios laborales que den cuenta de la participación de nuestros egresados en el ámbito económico y social de la ciudad, región y país, para lo cual se pueda crear un Observatorio Laboral, u otra estrategia que permita hacer un monitoreo real frente al tema. </t>
  </si>
  <si>
    <t>Número de estudios realizados</t>
  </si>
  <si>
    <t>Número de actividades para el fortalecimiento de las relaciones con egresados.</t>
  </si>
  <si>
    <t>Número de actividades, encuentros académicos y culturales que se desarrollen para promover la participación activa de los egresados, tanto en Medellín, como en las diferentes ciudades del país en las regiones.</t>
  </si>
  <si>
    <t>Número de actividades realizadas por año</t>
  </si>
  <si>
    <t>Porcentaje de actividades de educación continua con uso de TIC.</t>
  </si>
  <si>
    <t>(# de actividades de educación continua con TIC/ # total de actividades de educación continua) X 100</t>
  </si>
  <si>
    <t>Número de contratos, convenios, acuerdos y alianzas vigentes anualmente con entidades privadas.</t>
  </si>
  <si>
    <t xml:space="preserve">Mide la cantidades de asesorías, consultorías, interventorías y proyectos especiales que se encuentren vigentes cada año con entidades privadas. </t>
  </si>
  <si>
    <t># de convenios y contratos vigentes al año con entidades públicas</t>
  </si>
  <si>
    <t>Número de convenios, contratos, acuerdos y alianzas vigentes anualmente  con entidades públicas.</t>
  </si>
  <si>
    <t>Mide la cantidades de asesorías, consultorías, interventorías y proyectos especiales que se encuentren vigentes cada año con entidades públicas como ministerios, gobernaciones, alcaldías, universidades y otras.</t>
  </si>
  <si>
    <t>Número de nuevos contratos  de investigación aplicada firmados/año</t>
  </si>
  <si>
    <t xml:space="preserve"> 6. Cualificar las formas de relación entre la Universidad y la sociedad</t>
  </si>
  <si>
    <t xml:space="preserve">7.Consolidar el gobierno universitario para la academia y la cultura </t>
  </si>
  <si>
    <r>
      <t xml:space="preserve">Iniciativas estratégicas
</t>
    </r>
    <r>
      <rPr>
        <sz val="12"/>
        <color indexed="8"/>
        <rFont val="Calibri"/>
        <family val="2"/>
      </rPr>
      <t xml:space="preserve">Propuestas CLAVE de empuje o palanca que garantiza el logro del objetivo. Responde a la pregunta: ¿qué asuntos atender  para lograr el objetivo?
Al inicio de su redacción debe usar la expresión: Programa o Proyecto.
</t>
    </r>
    <r>
      <rPr>
        <sz val="12"/>
        <color indexed="10"/>
        <rFont val="Calibri"/>
        <family val="2"/>
      </rPr>
      <t>No  necesariamente es una relación uno a uno con las metas propuestas</t>
    </r>
  </si>
  <si>
    <r>
      <t xml:space="preserve">Responsable de la iniciativa
</t>
    </r>
    <r>
      <rPr>
        <sz val="12"/>
        <color indexed="8"/>
        <rFont val="Calibri"/>
        <family val="2"/>
      </rPr>
      <t>Escriba el cargo  de la persona de su dependencia que se hará responsable de la coordinación de la ejecución de la iniciativa</t>
    </r>
  </si>
  <si>
    <t>Total de programas académicos con actualizaciones o renovaciones curriculares, en las cuales se incluyan modificaciones al plan de estudios/ Total de programas.</t>
  </si>
  <si>
    <t>Número de libros resultado de investigación</t>
  </si>
  <si>
    <t>Número de capítulos de libro</t>
  </si>
  <si>
    <t>Porcentaje de revistas de la Universidad en categoría tipo A de Publindex</t>
  </si>
  <si>
    <t>Porcentaje de ingresos provenientes de fuentes internacionales para proyectos de investigación</t>
  </si>
  <si>
    <t xml:space="preserve">Porcentaje de proyectos de investigación realizados con entidades internacionales </t>
  </si>
  <si>
    <t xml:space="preserve">Número de universitarios participantes en el proceso formativo/Población total universitaria
                     </t>
  </si>
  <si>
    <t># de convenios y contratos vigentes al año con entidades privadas</t>
  </si>
  <si>
    <t>Número de contratos de investigación aplicada entre grupos de investigación, empresas, y otros agentes del Sistema Regional de Innovación (SRI)</t>
  </si>
  <si>
    <t>(# de representaciones / # total de órganos colegiados (consejo, comités de curriculos, comité de carrera, comité de planta física,) X 100</t>
  </si>
  <si>
    <t xml:space="preserve">Mide el nivel de representación de los egresados en los órganos colegiados de las dependencias académicas y los demás comités y comisiones universitarias que lo requieran. </t>
  </si>
  <si>
    <t>Mide el porcentaje de actividades de educación continua que se desarrollen de forma virtual a través de diferentes plataformas, o que usen ampliamente TIC</t>
  </si>
  <si>
    <t xml:space="preserve">7. Consolidar el gobierno universitario para la academia y la cultura </t>
  </si>
  <si>
    <t>Formulación del plan de acción de unidad académica 2016-2018</t>
  </si>
  <si>
    <t>Meta 
(2016-2018)</t>
  </si>
  <si>
    <t>Línea base para el indicador
(Situación 2015)</t>
  </si>
  <si>
    <t xml:space="preserve">(0)  Antes de iniciar el diligenciamiento de los formatos propuestos consulte y tenga disponible la siguiente documentación: el informe de gestión del Plan de Acción Institucional 2012-2015, los informes de gestión de su dependencia, estadísticas básicas de su dependencia e institucionales, normativas o disposiciones relativas a su dependencia (referentes a su razón de ser dentro de la Institución o que registren decisiones relativas a los objetivos institucionales y de su dependencia), los informes de autoevaluación de los programas académicos e institucional, presupuestos vigentes y otra información que considere ilustrativa sobre asignación de recursos en su dependencia, información sobre proyectos estratégicos de su dependencia ya sean actuales o futuros (en el mediano y corto plazo), el PAI 2015-2018  para el presente trienio.
</t>
  </si>
  <si>
    <t>1.Promover la formación  humanística, científica, artística y deportiva de la comunidad universitaria</t>
  </si>
  <si>
    <t>(5) En caso de dudas, solicite apoyo al personal de Gestión de la Dinámica Organizacional: los analistas Juan David Muñoz Arias, Gloria Amparo Granda Berrio, Mauricio Sánchez Puerta, Jovanny Estrada Hernández y Gloria Elena Pérez Betancur, en los teléfonos 2195094, 2195053, 2195084, 2195090.</t>
  </si>
  <si>
    <r>
      <t xml:space="preserve">Matriz de plan de acción de la unidad académica
</t>
    </r>
    <r>
      <rPr>
        <b/>
        <sz val="14"/>
        <color indexed="43"/>
        <rFont val="Calibri"/>
        <family val="2"/>
      </rPr>
      <t>Por favor diligenciar la información solicitada en las celdas amarillas</t>
    </r>
  </si>
  <si>
    <t>1. Matriz de plan de acción de la unidad académica</t>
  </si>
  <si>
    <t>2 Formato de planes iniciativas estratégicas</t>
  </si>
  <si>
    <t>Es un formato que se debe diligenciar por cada inicitiva registrada en el "formato 1. Matriz de plan de acción de la unidad académica", se recomienda que genere una copia de este formato para cada iniciativa que formule.</t>
  </si>
  <si>
    <t>Metas de indicadores</t>
  </si>
  <si>
    <t xml:space="preserve">Se refieren a las metas o alcance de los indicadores  con que se compromete la Unidad Académica para el logro de los objetivos estratégicos de la institución. Están expresados en términos de logros. </t>
  </si>
  <si>
    <t>Formulación de planes de acción de unidades académicas 2016-2018</t>
  </si>
  <si>
    <r>
      <t xml:space="preserve">Metas
</t>
    </r>
    <r>
      <rPr>
        <sz val="12"/>
        <color indexed="8"/>
        <rFont val="Calibri"/>
        <family val="2"/>
      </rPr>
      <t>Ingrese el valor de las metas que se propone alcanzar en el período</t>
    </r>
  </si>
  <si>
    <t xml:space="preserve">Metros cuadrados adecuados </t>
  </si>
  <si>
    <t>Clasificación</t>
  </si>
  <si>
    <t>Detalle o comentario</t>
  </si>
  <si>
    <t>Asuntos claves de trabajo de la dependencia clasificados (depurados consenso taller 1)</t>
  </si>
  <si>
    <t>Iniciativa</t>
  </si>
  <si>
    <t>Actividad</t>
  </si>
  <si>
    <t xml:space="preserve">Política </t>
  </si>
  <si>
    <r>
      <t xml:space="preserve">Nombre de la iniciativas estratégica identificada
</t>
    </r>
    <r>
      <rPr>
        <sz val="12"/>
        <color indexed="8"/>
        <rFont val="Calibri"/>
        <family val="2"/>
      </rPr>
      <t xml:space="preserve">Propuestas CLAVE de empuje o palanca que garantiza el logro del objetivo. Responde a la pregunta: ¿qué asuntos atender  para lograr el objetivo?
Al inicio de su redacción debe usar la expresión: Programa o Proyecto.
</t>
    </r>
  </si>
  <si>
    <t xml:space="preserve">Productos de la iniciativa </t>
  </si>
  <si>
    <r>
      <t xml:space="preserve">Matriz de  asuntos de trabajo claves para la dependencia durante el período 2016-2018
Taller 1
</t>
    </r>
    <r>
      <rPr>
        <b/>
        <sz val="14"/>
        <color indexed="43"/>
        <rFont val="Calibri"/>
        <family val="2"/>
      </rPr>
      <t>Por favor diligenciar la información solicitada en las celdas amarillas</t>
    </r>
  </si>
  <si>
    <t>Número de registros de propiedad intelectual (patentes de invención, modelos de utilidad, diseños industriales y variedades vegetales).</t>
  </si>
  <si>
    <t>Número de patentes o modelos de utilidad concedidos por entidades como  la Superintendencia de Industria y Comercio -SIC- en Colombia o según la oficina correspondiente  en otros países; derivadas de resultados de investigación de la Universidad.</t>
  </si>
  <si>
    <t>Número de registros de propiedad intelectual (patentes de invención, modelos de utilidad)/año</t>
  </si>
  <si>
    <t>Número de registros de marca y derechos de autor (software y obras literarias).</t>
  </si>
  <si>
    <t>Número de registros de marca otorgados  por la Superintendencia de Industria y Comercio -SIC- en Colombia o según la oficina correspondiente  en otros países. 
Derechos de autor (obras artísticas, literarias, científicas y software), otorgados por la Dirección Nacional de Derechos de Autor.</t>
  </si>
  <si>
    <t>Número de registros de marca y derechos de autor otorgados/año</t>
  </si>
  <si>
    <t xml:space="preserve">Número de proyectos de intervención para el desarrollo social y humano.  </t>
  </si>
  <si>
    <t xml:space="preserve">Número de proyectos en ejecución </t>
  </si>
  <si>
    <t>Número de estudiantes en prácticas académicas vinculados en proyectos solidarios.</t>
  </si>
  <si>
    <t>Número de estudiantes en prácticas solidarias</t>
  </si>
  <si>
    <r>
      <t xml:space="preserve">Número de personas de la comunidad universitaria integradas a procesos de emprendimiento e innovación </t>
    </r>
    <r>
      <rPr>
        <sz val="12"/>
        <rFont val="Calibri"/>
        <family val="2"/>
      </rPr>
      <t xml:space="preserve">lideradas desde la propia unidad académica. </t>
    </r>
  </si>
  <si>
    <r>
      <t xml:space="preserve">Personas de la comunidad universitaria formadas en emprendimiento e innovación (tecnológica y social)  </t>
    </r>
    <r>
      <rPr>
        <sz val="12"/>
        <rFont val="Calibri"/>
        <family val="2"/>
      </rPr>
      <t xml:space="preserve">lideradas desde la propia unidad académica. </t>
    </r>
  </si>
  <si>
    <r>
      <t xml:space="preserve">Número de propuestas de emprendimiento acompañadas  en el fortalecimiento de su modelo de negocio </t>
    </r>
    <r>
      <rPr>
        <sz val="12"/>
        <rFont val="Calibri"/>
        <family val="2"/>
      </rPr>
      <t>realizadas con el acompañamiento de gestión tecnológica y Parque E.</t>
    </r>
  </si>
  <si>
    <r>
      <t xml:space="preserve">Iniciativas de emprendimiento de la comunidad universitaria acompañadas en el fortalecimiento de su modelo de negocio </t>
    </r>
    <r>
      <rPr>
        <sz val="12"/>
        <rFont val="Calibri"/>
        <family val="2"/>
      </rPr>
      <t>realizadas con el acompañamiento de gestión tecnológica y Parque E.</t>
    </r>
  </si>
  <si>
    <r>
      <t xml:space="preserve">Número de propuestas de emprendimiento acompañadas  en el fortalecimiento de su modelo de negocio </t>
    </r>
    <r>
      <rPr>
        <sz val="12"/>
        <rFont val="Calibri"/>
        <family val="2"/>
      </rPr>
      <t xml:space="preserve">lideradas desde la propia unidad académica. </t>
    </r>
  </si>
  <si>
    <r>
      <t xml:space="preserve">Iniciativas de emprendimiento de la comunidad universitaria acompañadas en el fortalecimiento de su modelo de negocio </t>
    </r>
    <r>
      <rPr>
        <sz val="12"/>
        <rFont val="Calibri"/>
        <family val="2"/>
      </rPr>
      <t xml:space="preserve">lideradas desde la propia unidad académica. </t>
    </r>
  </si>
  <si>
    <r>
      <t xml:space="preserve">Número de eventos culturales, visitas guiadas y rutas patrimoniales realizados </t>
    </r>
    <r>
      <rPr>
        <sz val="12"/>
        <rFont val="Calibri"/>
        <family val="2"/>
      </rPr>
      <t>por la unidad académica</t>
    </r>
  </si>
  <si>
    <r>
      <t xml:space="preserve">Mide el número de actividades artísticas y culturales al añon </t>
    </r>
    <r>
      <rPr>
        <sz val="12"/>
        <rFont val="Calibri"/>
        <family val="2"/>
      </rPr>
      <t>realizados por la unidad académica</t>
    </r>
  </si>
  <si>
    <r>
      <t xml:space="preserve">El indicador se calculará con base en el número de proyectos,  trabajo interdisciplinario y tomando como punto de partida los procesos de articulación que </t>
    </r>
    <r>
      <rPr>
        <sz val="12"/>
        <rFont val="Calibri"/>
        <family val="2"/>
      </rPr>
      <t xml:space="preserve">unidad académica y los procesos participativos que se adelantan con las comunidades.  </t>
    </r>
  </si>
  <si>
    <r>
      <t xml:space="preserve">Porcentaje de representación de egresados en los diferentes órganos colegiados </t>
    </r>
    <r>
      <rPr>
        <sz val="12"/>
        <rFont val="Calibri"/>
        <family val="2"/>
      </rPr>
      <t>de la unidad académica</t>
    </r>
  </si>
  <si>
    <t>Número de estudiantes que realizan prácticas de tipo comunitario o social, bajo la modalidad de convenio, que no reciben bonificación, es decir, no reciben remuneración</t>
  </si>
  <si>
    <t>3. Matriz de  asuntos de trabajo claves para la dependencia durante el período 2016-2018</t>
  </si>
  <si>
    <t>Es un formato que se sugiere diligenciar para sistematizar los  resultados del taller #1 de formulación de planes de acción de unidades académicas propuesto, es opcional.</t>
  </si>
  <si>
    <t>Es un formato que se sugiere diligenciar para sistematizar los  resultados del taller #2 de formulación de planes de acción de unidades académicas propuesto, es opcional.</t>
  </si>
  <si>
    <t xml:space="preserve">3. Matriz de  identificación de iniciativas del plan de acción 2016-2018
</t>
  </si>
  <si>
    <r>
      <t xml:space="preserve">Matriz de  identificación de iniciativas del plan de acción 2016-2018
Taller  2
</t>
    </r>
    <r>
      <rPr>
        <b/>
        <sz val="14"/>
        <color indexed="43"/>
        <rFont val="Calibri"/>
        <family val="2"/>
      </rPr>
      <t>Por favor diligenciar la información solicitada en las celdas amarillas</t>
    </r>
  </si>
  <si>
    <t>Plan de Acción Institucional 2015-2018
“Una universidad pluralista, transformadora y
comprometida con la calidad”</t>
  </si>
  <si>
    <t>Genere una copia de este formato para cada iniciativa que formule.</t>
  </si>
  <si>
    <t xml:space="preserve">Dirección de Desarrollo Institucional
Gestión de la Dinámica Organizacional </t>
  </si>
  <si>
    <t xml:space="preserve">Asuntos claves de trabajo de la dependencia clasificados (depurados consenso taller 1)
</t>
  </si>
  <si>
    <t>Renovación de los programas académicos  conducentes a título en atención al medio</t>
  </si>
  <si>
    <t>Creación de un centro de escritura para apoyo de los programas de pregrado y posgrado</t>
  </si>
  <si>
    <t>Fortalecimiento de la Identidad de la Escuela de Idiomas através de la articulación de los diferentes colectivos de trabajo</t>
  </si>
  <si>
    <t>Acompañamiento a los estudiantes para la disminución de la deserción de los estudiantes de pregrado</t>
  </si>
  <si>
    <t>Consolidación del Programa Macro de Desarrollo Profesional</t>
  </si>
  <si>
    <t>Articulación investigación, docencia y extensión</t>
  </si>
  <si>
    <t xml:space="preserve">Consolidación de espacios de formación alternativos ( cátedras abiertas,  actividades de intercambio cultural y lingüístico </t>
  </si>
  <si>
    <t>Posiblemente debe ir en el dos</t>
  </si>
  <si>
    <t>Fortalecer los procesos investigativos y de publicación en la Escuela de Idiomas</t>
  </si>
  <si>
    <t>Fortalecimiento de los programas de formación de docentes del sector público y privado externo que atienda las necesidades de la ciudad y de las regiones</t>
  </si>
  <si>
    <t xml:space="preserve">Fomento del vínculo de los egresados de pregrado y el posgrado con la Escuela ( se pueden incluir actividades como educación continuada, actividades de investigaciòn, creaciòn de la asociaciòn de egrasados)  </t>
  </si>
  <si>
    <t>Fortaleciemiento del portafolio de servicios de extensión</t>
  </si>
  <si>
    <t>Se elimina Creación de un centro de investigaciones porque esta inmerso en la transformaciòn academico administrativa</t>
  </si>
  <si>
    <t>Transformación académico-administrativa de la Escuela de Idiomas (tener presente Centralización de los procesos  de publicación de la Escuela, creaciòn del centro de investigaciones)</t>
  </si>
  <si>
    <t>Ampliación y fortalecimiento de la oferta académica</t>
  </si>
  <si>
    <t>INICIATIVA</t>
  </si>
  <si>
    <t>Se unen estos tres temas. Se debe tener presente la oferta extracurricular en la renovación de los programas académicos</t>
  </si>
  <si>
    <t>COMENTARIOS</t>
  </si>
  <si>
    <t>2. Creación de un centro de escritura para apoyo de los programas de pregrado y posgrado</t>
  </si>
  <si>
    <t>3. Fortaleciemiento del programa de mentores y tutores para la permanencia estudiantil</t>
  </si>
  <si>
    <t>11. Reforma academica y administrativa de Escuela (incluir las comunicaciones, centro de investigación, centro de extensión y servicios, publicaciones)</t>
  </si>
  <si>
    <t>Se elimina, es transversal</t>
  </si>
  <si>
    <t>Se consideró que las necesidades de investigaciones estan dadas desde los procesos, recursos, funcionamiento y eso se deberá tener presente en la reforma académica y administrativa. Se separa la iniciativa de fortalecimiento de las publicaciones que incuye la tematica de visibilización de la Escuela de Idiomas.</t>
  </si>
  <si>
    <t>5. Fortalecimiento de la producción científica de la Escuela  (tener presente Centralización de los procesos  de publicación de la Escuela, y dotación de la biblioteca, se tiene el insumo del diagnóstico realizado en el periodo de Dirección anterior)</t>
  </si>
  <si>
    <t>Formulación de un plan de regionalizaciòn para la Escuela</t>
  </si>
  <si>
    <t xml:space="preserve">Nuevo proyecto </t>
  </si>
  <si>
    <t>7. Ampliación de la oferta académica en una sede regional</t>
  </si>
  <si>
    <t>Esta temática se elimina. Deberá ser transversal a otras iniciativas de la Escuela</t>
  </si>
  <si>
    <t>6.Formulación de un plan de regionalizaciòn para la Escuela (políticas, fundamentos, actividades, alcance, etc)</t>
  </si>
  <si>
    <t>8. Consolidación del programa de formación de docentes de educación precedente en idiomas</t>
  </si>
  <si>
    <t xml:space="preserve">9. Programa para el fortalecimiento del vínculo de los egresados de pregrado y posgrado con la Escuela (se pueden incluir actividades como educación continuada, actividades de investigaciòn, creación de la asociación de egrasados, caracterización, etc )  </t>
  </si>
  <si>
    <t>10. Consolidación del portafolio de servicios de la Extensión de la Escuela de Idiomas</t>
  </si>
  <si>
    <t>12. Adecuación de infraestructura física y tecnológica de la Escuela. (incluir la actividad de la reforma de la biblioteca)</t>
  </si>
  <si>
    <t>1. Renovación de los programas académicos de pregrado y posgrado (tener en cuenta la consolidación de espacios de formación alternativos (cátedras abiertas, actividades de intercambio cultural y lingüistico)</t>
  </si>
  <si>
    <t>4. Programa de desarrollo profesional de la Escuela de Idiomas ( tener en cuenta como actividad del programa macro de desarrollo profesional: Revisión de perfiles para nuevas plazas de profesores tiempo completo vinculados)</t>
  </si>
  <si>
    <t>JUAN GUILLERMO</t>
  </si>
  <si>
    <t>MABEL QUINCHÍA</t>
  </si>
  <si>
    <t>JAIME USMA</t>
  </si>
  <si>
    <t>CECILIA PLESTED</t>
  </si>
  <si>
    <t>DIANA QUINCHÍA</t>
  </si>
  <si>
    <t>ANA MARIA SIERRA</t>
  </si>
  <si>
    <t>PAULA ECHEVERRI</t>
  </si>
  <si>
    <t>CLAUDIA DIAZ</t>
  </si>
  <si>
    <t>YUDY JIMÉNEZ</t>
  </si>
  <si>
    <r>
      <t>PRIORIZACIÓN DE LAS INICIATIVAS</t>
    </r>
    <r>
      <rPr>
        <sz val="11"/>
        <color theme="1"/>
        <rFont val="Calibri"/>
        <family val="2"/>
      </rPr>
      <t xml:space="preserve"> ordenar de 12 a 1 las iniciativas, siendo 12 la que se considere prioritaria y 1 la menos prioritaria.</t>
    </r>
  </si>
  <si>
    <t>TOTAL</t>
  </si>
  <si>
    <t>3. Programa de movilidad internacional en doble via</t>
  </si>
  <si>
    <t>NOTAS</t>
  </si>
  <si>
    <t>2. Tener en cuenta criterios de:
- Viabilidad (tiempo y recursos). 
- Estratégico (posicionamiento de la Escuela). 
- Que permita la integración de la investigación, docencia y extensión.</t>
  </si>
  <si>
    <t>JAIME</t>
  </si>
  <si>
    <t>ANA</t>
  </si>
  <si>
    <t>CECILIA</t>
  </si>
  <si>
    <t>1. Renovación de los programas académicos de pregrado y posgrado (tener en cuenta la consolidación de espacios de formación alternativos (cátedras abiertas, actividades de intercambio cultural y lingüistico), ampliación de las plazas de docentes de planta)</t>
  </si>
  <si>
    <t>DIANA</t>
  </si>
  <si>
    <t>CLAUDIA</t>
  </si>
  <si>
    <t>MABEL</t>
  </si>
  <si>
    <t>PAULA</t>
  </si>
  <si>
    <t>YUDY</t>
  </si>
  <si>
    <t>TOTAL VOTACIONES</t>
  </si>
  <si>
    <t>ESTA SE INCLUYE EN LA 12</t>
  </si>
  <si>
    <t>ELEGIDAS POR EL GRUPO</t>
  </si>
  <si>
    <t>INICIATIVAS NECESARIAS QUE SERÁN INCLUIDAS</t>
  </si>
  <si>
    <t>NO SE VOTÓ, INDIVIDUAMENTE PERO SE ELIGIÓ EN LA DISCUSIÓN</t>
  </si>
  <si>
    <t xml:space="preserve">RESPONSABLE </t>
  </si>
  <si>
    <t>ANA MARÍA SIERRA</t>
  </si>
  <si>
    <t>MARIBEL ACOSTA  Coordinadora de Bienestar con los profesores tutores y estudiantes mentores</t>
  </si>
  <si>
    <t>PAULA ANDREA ECHEVERRI (Se cambiará la responsable una vez se defina el Representante de Investigaciones con el comité técnico de investigaciones)</t>
  </si>
  <si>
    <t>PAULA ANDREA ECHEVERRI con el Consejo de Escuela</t>
  </si>
  <si>
    <t>CLAUDIA DIAZ MOSQUERA, Jefa Centro de Extensión con el comité de extensión</t>
  </si>
  <si>
    <t>PAULA ANDREA ECHEVERRI con el Consejo de Escuela y con la Cooridnación Administrativa</t>
  </si>
  <si>
    <t>PAULA ANDREA ECHEVERRI con el comité administrativo</t>
  </si>
  <si>
    <t>5. Fortalecimiento del programa de mentores y tutores para la permanencia estudiantil</t>
  </si>
  <si>
    <t>6. Programa de desarrollo profesional de la Escuela de Idiomas ( incluir como una actividad el plan de inducción de los profesores de la Escuela)</t>
  </si>
  <si>
    <t>7. Mejoramiento del proceso de selección de los profesores de la Escuela tanto cátedra como ocasionales y vinculados. (incluir la revisión de los perfiles para los docentes vinculados ya que es en la única etapa donde tiene injerencia la Escuela)</t>
  </si>
  <si>
    <t>8. Programa para el incremento de la producción científica en la Escuela  
Actividades:
-Creación del comité técnico de investigación y posgrado
-Formación del talento humano a nivel de posgrado y pregrado para fortaleces los procesos investigativos.(formulación de proyectos)
-Gestión de recursos físicos, bibliográficos y tecnologicos.
-Gestión de los procesos administrativos
-Gestión para el aumento de las publicaciones
-Visibilización de los productos de investigación
-Aporte de la investigación en la sociedad.</t>
  </si>
  <si>
    <t>9.Formulación de un plan de regionalización para la Escuela (políticas, fundamentos, actividades, alcance, etc)</t>
  </si>
  <si>
    <t>10. Ampliación de la oferta académica en las sedes regionales de la Universidad de Antioquia (ampliación de las plazas de docentes de planta)</t>
  </si>
  <si>
    <t xml:space="preserve">11. Consolidación del programa de formación de maestros de educación precedente en idiomas (docentes de educación básica y media).  </t>
  </si>
  <si>
    <t xml:space="preserve">12. Programa para el fortalecimiento del vínculo de los egresados de pregrado y posgrado con la Escuela (se pueden incluir actividades como educación continuada, actividades de investigación, creación de la asociación de egrasados, caracterización, etc )  </t>
  </si>
  <si>
    <t>13. Consolidación del portafolio de servicios de la Extensión de la Escuela de Idiomas (incluir oferta de extensión solidaria)</t>
  </si>
  <si>
    <t>14. Renovación curricular Multilingua</t>
  </si>
  <si>
    <t>15. Reforma académica y administrativa de la Escuela (incluir mejora en el proceso de comunicaciones, centro de investigación, centro de extensión y servicios, publicaciones: Ikala y Mutandis Mutantis, incluir la gestión de nuevas plaza docentes)</t>
  </si>
  <si>
    <t>16. Adecuación de infraestructura física y tecnológica de la Escuela. (incluir la actividad de la reforma de la biblioteca)</t>
  </si>
  <si>
    <r>
      <t xml:space="preserve">ANA MARÍA SIERRA </t>
    </r>
    <r>
      <rPr>
        <sz val="11"/>
        <color indexed="10"/>
        <rFont val="Calibri"/>
        <family val="2"/>
      </rPr>
      <t>Y COORDINADORES DE PROGRAMAS (con apoyo de los comités de carrera de pregrado y posgrado)</t>
    </r>
  </si>
  <si>
    <r>
      <t xml:space="preserve">ANA MARÍA SIERRA (como lider del comité de curriculo </t>
    </r>
    <r>
      <rPr>
        <sz val="11"/>
        <color indexed="10"/>
        <rFont val="Calibri"/>
        <family val="2"/>
      </rPr>
      <t>con el apoyo de los representantes de los distintos comités de programa)</t>
    </r>
  </si>
  <si>
    <r>
      <t>DIANA QUINCHÍA (Comité Sección de Servicios)</t>
    </r>
    <r>
      <rPr>
        <sz val="11"/>
        <color indexed="10"/>
        <rFont val="Calibri"/>
        <family val="2"/>
      </rPr>
      <t xml:space="preserve"> y la Vicerrectoria de Docencia </t>
    </r>
  </si>
  <si>
    <t>MARIA CECILIA PLESTED Coordinadora de Relaciones Internacionales con los comités de carrera Y LA DIR CENTRAL</t>
  </si>
  <si>
    <t>Se descartó como iniciativa y se incluye en la formulación del plan 05/02/2016</t>
  </si>
  <si>
    <t>Escuela de Idiomas</t>
  </si>
  <si>
    <t>Comité de Extensión</t>
  </si>
  <si>
    <t>Consolidar el portafolio de servicios de la Escuela de Idiomas con el fin de visibilizar los aportes de las actividades de docencia e  investigación de la dependencia</t>
  </si>
  <si>
    <r>
      <t xml:space="preserve"> Portafolio de servicios de Extensión de la Escuela de Idiomas, </t>
    </r>
    <r>
      <rPr>
        <b/>
        <sz val="12"/>
        <rFont val="Calibri"/>
        <family val="2"/>
      </rPr>
      <t>que permitirá visibilizar ante la comunidad universitaria y el público en general los aportes de la Escuela  a través cursos, eventos, asesorias, consultorias y programación cultural producto de la relación docencia e investigación.</t>
    </r>
  </si>
  <si>
    <t>Jefatura Centro de Extensión</t>
  </si>
  <si>
    <t>Jefatura Centro de Extensión          Coordinaciónes Trraducción,  Licenciatura en LE, Maestrias, Grupos de Investigación; ------Agencia de Traducción, Examen Traductor e Interprete Oficial, Comité Extension, Dirección</t>
  </si>
  <si>
    <t>Vicerrectoria de Extensión</t>
  </si>
  <si>
    <t>Definir políticas para la Extensión Solidaria en la Escuela</t>
  </si>
  <si>
    <t xml:space="preserve"> Definir las condiciones, las poblaciones, los requerimientos para promover la Extension Solidaria desde los programas, con vinculación a los constituidos en la universidad. </t>
  </si>
  <si>
    <t>Diseño económico de los nuevos servicios a ofrecer</t>
  </si>
  <si>
    <t>Jefatura Centro de Extensión      Coordinación Administrativa     Dirección</t>
  </si>
  <si>
    <t>Asesoría en diseño y gestión comercial</t>
  </si>
  <si>
    <t>Jefatura Centro de Extensión             Coordinación Administrativa                                                   Dirección                                                                          Comunicadora</t>
  </si>
  <si>
    <t>DORIS CORREA</t>
  </si>
  <si>
    <t>ESTA INMERSA EN EL PIFLE</t>
  </si>
  <si>
    <t>PREGUNTAR A LOS ANALISTAS SI ESTA VA EN EL PLAN DE ACCIÓN</t>
  </si>
  <si>
    <t>Renovación de los cursos virtuales de inglés y exámenes de certificación para programas de posgrado.</t>
  </si>
  <si>
    <t xml:space="preserve">1. Determinación de las instituciones educativas o de investigación con las cuales generar los convenios                  2. Producción de un folleto multilingüe con la promoción de  los programas con sus asignaturas y el proceso y requisitos documentales  para la movilidad entrante   3. Instructivo por pasos para la movilidad saliente </t>
  </si>
  <si>
    <t>Coordinación de Relaciones Internacionales y auxiliar administrativo de la Escuela</t>
  </si>
  <si>
    <t>Coordinación de Relaciones Internacionales</t>
  </si>
  <si>
    <t>Dirección de la Escuela</t>
  </si>
  <si>
    <t>Coordinación de Relaciones Internacionales y comunicaciones de la Escuela</t>
  </si>
  <si>
    <t>Incluir todas las posibilidades de estudio de nuestra área con promoción académica y de investigación.  Hacer entrega a las diversas instituciones</t>
  </si>
  <si>
    <t>Comités de Asuntos Estudiantiles de cada programa y Coordinación de Relaciones Internacionales</t>
  </si>
  <si>
    <t>Dirección de Relaciones Internacionales</t>
  </si>
  <si>
    <t>Diseño y generación de pasos en formato electrónico para el proceso de movilidad saliente</t>
  </si>
  <si>
    <t>Coordinación de procesos informáticos</t>
  </si>
  <si>
    <t>Promoción de la participación internacional con ponencias en eventos académicos de impacto</t>
  </si>
  <si>
    <t>ESCUELA DE IDIOMAS</t>
  </si>
  <si>
    <t>Representate de Relaciones Internacionales de la Escuela y Auxiliar Administrativo</t>
  </si>
  <si>
    <t xml:space="preserve">3. Programa de movilidad internacional en doble via </t>
  </si>
  <si>
    <t xml:space="preserve">Fomentar la generación de convenios de acuerdo con los intereses de movilidad saliente y entrante de la comunidad académica de la Escuela. </t>
  </si>
  <si>
    <t>Para el programa de licenciatura, se espera tener la versión preliminar del documento maestro resultado del proceso de renovación curricular. Para el programa de traducción se espera tener un documento  con la propuesta de rediseño currricular del programa. Para las dos maestrías se espera tener el documento maestro  de reforma curricular.</t>
  </si>
  <si>
    <t>Renovación  curricular del programa de Licenciatura en Lenguas extranjeras</t>
  </si>
  <si>
    <t>Marzo de 2016</t>
  </si>
  <si>
    <t>Marzo de 2018</t>
  </si>
  <si>
    <t>En la actualidad el programa se encuentra en su proceso de autoevaluacion. En la fase final de este se espera entregar una propuesta de rediseño curricular del programa.</t>
  </si>
  <si>
    <t>Renovacion curricular de la Maestría en Traducción</t>
  </si>
  <si>
    <t>Junio de 2016</t>
  </si>
  <si>
    <t>En la actualidad el programa se encuentra en su proceso de autoevaluacion. Este proceso tendrá como resultado el documento maestro de renovación curricular del mismo</t>
  </si>
  <si>
    <t xml:space="preserve">Renovación curricular del programa de Maestría en Enseñanza y Aprendizaje de Lenguas Extranjeras </t>
  </si>
  <si>
    <t>Julio de 2016</t>
  </si>
  <si>
    <t xml:space="preserve">En la actualidad el programa se encuentra en el proceso de renovación de registro calificado y el proceso  de autoevaluación. Este último tendrá como resultado el documento maestro de renovación curricular del programa. </t>
  </si>
  <si>
    <t>Comenzar un trabajo colaborativo con los demás coordinadores de programas de desarrollo profesional de la Escuela.</t>
  </si>
  <si>
    <t>Abril de 2016</t>
  </si>
  <si>
    <t>Se propondrá un trabajo colaborativo con los demas coordinadores de desarrollo profesional de la Escuela como la Sección de Servicios, extensión, etc. para articular una propuesta de programa para toda la Escuela de Idiomas.</t>
  </si>
  <si>
    <t xml:space="preserve"> Abril de 2016</t>
  </si>
  <si>
    <t xml:space="preserve">Escritura de propuesta del programa de desarrollo profesional </t>
  </si>
  <si>
    <t>Septiembre de 2016</t>
  </si>
  <si>
    <t xml:space="preserve">Socialización del programa de desarrollo profesional </t>
  </si>
  <si>
    <t>Octubre de 2016</t>
  </si>
  <si>
    <t>Noviembre de 2016</t>
  </si>
  <si>
    <t>Se socializará el programa con los docentes de la Escuela para recibir sus comentarios y sugerencias y hacer los ajustes pertinentes.</t>
  </si>
  <si>
    <t>Implementación del programa</t>
  </si>
  <si>
    <t>Enero de 2017</t>
  </si>
  <si>
    <t>Se implementará el programa de desarrollo profesional.</t>
  </si>
  <si>
    <t>Evaluación del programa</t>
  </si>
  <si>
    <t>Mientras se implementa el programa se hará un seguimiento y evaluación del mismo para ir prononiendo los cambios a que haya lugar.</t>
  </si>
  <si>
    <t>Ana María Sierra, Jefa Departamento de Formación Académica y coordinadores de programas (con apoyo de los comités de programa de pregrado y posgrado</t>
  </si>
  <si>
    <t>Formación Académica Comité de Licenciatura</t>
  </si>
  <si>
    <t>Comités de programa de pregrados y posgrado</t>
  </si>
  <si>
    <t>Formación Académica Comité de Traducción</t>
  </si>
  <si>
    <t>Formación Académica Comité de Maestría en Traducción</t>
  </si>
  <si>
    <t>Formación Académica Comité de Maestría EALE</t>
  </si>
  <si>
    <t>Departamento de Formación Académica</t>
  </si>
  <si>
    <t>Jefatura Departamento de Formación Académica y Comité de Curriculo</t>
  </si>
  <si>
    <t>Porcentaje de programas de posgrado con renovación curricular</t>
  </si>
  <si>
    <t xml:space="preserve">El indicador mide la proporción de programas académicos de posgrado en los cuales se ha actualizado o renovado su esquema curricular, en cuanto a disposiciones institucionales (Flexibilidad, interdisciplinariedad, entre otros) y/o  normativa nacional. Se busca dar cuenta de la actualización y renovación de los programas académicos de pregrado.  </t>
  </si>
  <si>
    <t>Jefa Departamento de Formación Académica</t>
  </si>
  <si>
    <t>Se refiere a la Maestría en Traducción y Maestría EALE</t>
  </si>
  <si>
    <t>Coordinadora de Relaciones Internacionales</t>
  </si>
  <si>
    <t>Coordinadora de Bienestar</t>
  </si>
  <si>
    <t xml:space="preserve"> Incluye mejora en el proceso de comunicaciones, centro de investigación, centro de extensión y servicios, publicaciones: Ikala y Mutandis Mutantis, incluir la gestión de nuevas plaza docentes y administrativas</t>
  </si>
  <si>
    <t>Dirección Escuela de Idiomas</t>
  </si>
  <si>
    <t>Porcentaje de avance del proceso de reforma académica y administrativa</t>
  </si>
  <si>
    <t>Porcentaje de proyectos implementados para adecuaciones físicas y tecnológicas</t>
  </si>
  <si>
    <t>Comité de Servicios</t>
  </si>
  <si>
    <t xml:space="preserve">Se deben ajustar los cursos virtuales actuales que ofrece la Sección de Servicios al nuevo Acuerdo Académico 493 del 3 de diciembre de 2015  que regula los criterios y requisitos de LE para los posgrados </t>
  </si>
  <si>
    <t>Cursos reesctructurados y ajustados a los requisitos del AA 493</t>
  </si>
  <si>
    <t xml:space="preserve">Comité sección de Servicios </t>
  </si>
  <si>
    <t xml:space="preserve"> Rediseño instruccional  del curso de Competencia lectora para posgrados  en modalidad virtual 
</t>
  </si>
  <si>
    <t>Profesores de la Sección Servicios ( virtualidad y evaluación) 
Jefatura de la Sección de Servicios</t>
  </si>
  <si>
    <t>Programa Aprende en linea</t>
  </si>
  <si>
    <t>Diseño de actividades de aprendizaje, de evaluación y  definición de recursos didácticos. Además, del montaje en plataforma del curso</t>
  </si>
  <si>
    <t xml:space="preserve"> Diseño  y montaje en plataforma del curso de Competencia Comunicativa para posgrados en modalidad virtual 
</t>
  </si>
  <si>
    <t xml:space="preserve">Diseño de examenes de Competencia Comunicativa  para posgrados </t>
  </si>
  <si>
    <t>Profesores de la Sección Servicios (evaluación) , Unidad de Exámenes
Jefatura de la Sección de Servicios</t>
  </si>
  <si>
    <t xml:space="preserve">Diseño e implementación de los 5 niveles del PIFLE-I en modalidad presencial y virtual. Asimismo, la formación de los docentes de inglés del programa.  </t>
  </si>
  <si>
    <t xml:space="preserve">Cursos implementados en las dos modalidades  y profesores formados para la implementación de los cursos </t>
  </si>
  <si>
    <r>
      <t xml:space="preserve"> Diseño instruccional  de los cursos en modalidad virtual </t>
    </r>
    <r>
      <rPr>
        <sz val="12"/>
        <color indexed="12"/>
        <rFont val="Calibri"/>
        <family val="2"/>
      </rPr>
      <t xml:space="preserve">
</t>
    </r>
  </si>
  <si>
    <t>Consiste en la diseño de actividades de aprendizaje, de evaluación y  definición de recursos didácticos. Además, del montaje en plataforma del curso</t>
  </si>
  <si>
    <t xml:space="preserve">Diseño de materiales y recursos didácticos para los cursos de modalidad presencial </t>
  </si>
  <si>
    <t xml:space="preserve">Consiste en el diseño de materiales para los cursos presenciales que servirán para el banco de materiales del programa. Además del manteniemiento de los mismos </t>
  </si>
  <si>
    <t xml:space="preserve">Desarrollo profesional de Profesores para la implementación del PIFLEI- en Medellín y en regiones. </t>
  </si>
  <si>
    <t>Programa de Desarrollo Docente de la Vicerrectoría de Docencia</t>
  </si>
  <si>
    <t xml:space="preserve">Capacitación de profesores de inglés para que puedan dictar los cursos en  Medellín y en las regiones. Asimismo, acompañamiento a  los profesores de las unidades académicas que deseen implementar sus cursos en inglés </t>
  </si>
  <si>
    <t>Diseño e implementación de pruebas de validación y clasificación correspondientes al programa PIFLEI</t>
  </si>
  <si>
    <t>estas pruebas deben ser elaboradas  e implementadas con el fin de dar cuimplimiento a las condiciones de los cursos que estan expresadas en el reglamento estudiantil</t>
  </si>
  <si>
    <t xml:space="preserve">Se adaptaraon los descriptores por nivel y por macrohabilidad de  los programas de curso del  Mutilingua </t>
  </si>
  <si>
    <t>Número de profesores que participarán en el programa de Desarrollo Profesional de la Escuela</t>
  </si>
  <si>
    <t>Maribel Acosta Arbeláez y Claudia Díaz Mosquera</t>
  </si>
  <si>
    <t>4 de febrero de 2016</t>
  </si>
  <si>
    <r>
      <t xml:space="preserve">Fomentar el acompañamiento a los estudiantes de los semestres 1 y 2 de los pregrados de la Escuela de Idiomas, con el fin de favorecer la integración al contexto universitario y la convivencia. Lo cual sería posible a través de un esfuerzo conjunto entre nuestros profesores </t>
    </r>
    <r>
      <rPr>
        <i/>
        <sz val="12"/>
        <color indexed="12"/>
        <rFont val="Calibri"/>
        <family val="2"/>
      </rPr>
      <t>Tutores</t>
    </r>
    <r>
      <rPr>
        <sz val="12"/>
        <color indexed="12"/>
        <rFont val="Calibri"/>
        <family val="2"/>
      </rPr>
      <t xml:space="preserve"> y estudiantes </t>
    </r>
    <r>
      <rPr>
        <i/>
        <sz val="12"/>
        <color indexed="12"/>
        <rFont val="Calibri"/>
        <family val="2"/>
      </rPr>
      <t>Mentores</t>
    </r>
    <r>
      <rPr>
        <sz val="12"/>
        <color indexed="12"/>
        <rFont val="Calibri"/>
        <family val="2"/>
      </rPr>
      <t xml:space="preserve"> que se encuentran matriculados a los semestres 5°, 6° y 7°.
</t>
    </r>
  </si>
  <si>
    <t xml:space="preserve">Este programa busca contribuir a la permanencia de los estudiantes de primer y segundo semestre admitidos a los pregrados de la Escuela de Idiomas.  </t>
  </si>
  <si>
    <t xml:space="preserve">Maribel Acosta Arbeláez, Coordinadora de Bienestar
Claudia Patricia Díaz Mosquera, Docente TC </t>
  </si>
  <si>
    <t>Formación para Tutores y Mentores</t>
  </si>
  <si>
    <t xml:space="preserve">* Maribel Acosta, Coordinadora de Bienestar 
* Claudia Díaz M., 
Docente TC </t>
  </si>
  <si>
    <t>Vicerrectoria de Docencia, a través del programa institucional de Permanencia con Equidad.
Dirección de Bienestar Universitario, a través del Departamento de Promoción de la Salud y Prevención de la enfermedad (PyP).</t>
  </si>
  <si>
    <t>febrero de 2016</t>
  </si>
  <si>
    <t>febrero de 2018</t>
  </si>
  <si>
    <t>* Maribel Acosta, Coordinadora de Bienestar 
* Claudia Díaz Moquera, Docente TC
* Tutores y Mentores</t>
  </si>
  <si>
    <t>agosto de 2016</t>
  </si>
  <si>
    <t>Definir un sistema que permita recoger los registros que los Tutores y Mentores lleven de los procesos con los estudiantes, con el fin de que se considere insumo para trazar la permanencia del estudiante en su carrera y validar o redefinir estrategias de acompañamiento.</t>
  </si>
  <si>
    <t xml:space="preserve">Brindar acompañamiento a los estudiantes de reingreso y transferencia, estudiantes de semestres intermedios (mitad de la carrera), al igual que a aquellos que inician sus prácticas académicas.
</t>
  </si>
  <si>
    <t>* Maribel Acosta, Coordinadora de Bienestar 
* Claudia Díaz M., Docente TC
* Tutores y Mentores</t>
  </si>
  <si>
    <t>febrero de 2017</t>
  </si>
  <si>
    <t>diciembre de 2017</t>
  </si>
  <si>
    <t>Plantear e implementar estrategias de acompañamiento para los estudiantes de reingreso y transferencia, estudiantes de semestres intermedios (mitad de la carrera), al igual que a aquellos que estén próximos a comenzar sus prácticas académicas.</t>
  </si>
  <si>
    <t>* Maribel Acosta, Coordinadora de Bienestar 
* Claudia Díaz Moquera, Docente TC
* Ana María Sierra, 
Jefa de Formación Académica</t>
  </si>
  <si>
    <t>Brindar un espacio para el desarrollo de las asesorias, reuniones y talleres que el programa requiera, con el fin de proveer privacidad, confianza y reconocimiento del programa.</t>
  </si>
  <si>
    <t xml:space="preserve">1) Insumos de oficina: Resmas papel bond 60grs., tinta para impresora, </t>
  </si>
  <si>
    <t>2) Refrigerios para las reuniones trimestrales con los mentores y tutores</t>
  </si>
  <si>
    <t>Respecto a la linea base, se espera aportar a la retención de los estudiantes de primero y segundo semestre de los pregrados de la Escuela de Idiomas (Traducción y Licenciatura en lenguas extranjeras)</t>
  </si>
  <si>
    <t>Suma del total en el trienio</t>
  </si>
  <si>
    <t>4. Apoyo académico implementación PIFLEI</t>
  </si>
  <si>
    <t xml:space="preserve">DIANA QUINCHÍA (Comité Sección de Servicios) </t>
  </si>
  <si>
    <t>PAULA ANDREA ECHEVERRI con las Jefaturas y con la Coordinación Administrativa</t>
  </si>
  <si>
    <t>Análisis integral de la actividad académica de la Escuela de Idiomas- Formas de trabajo y funciones actuales y esperadas</t>
  </si>
  <si>
    <t>Dirección, Jefaturas, Coordinadora Académica</t>
  </si>
  <si>
    <t>Descripción de las funciones y cargos actuales, además de los procesos académicos y formas de trabajo.</t>
  </si>
  <si>
    <t>Definición de los procesos académicos que correspondan con el direccionamiento de la Escuela.</t>
  </si>
  <si>
    <t>Determinación de una nueva estructura que responda a los procesos identificados.</t>
  </si>
  <si>
    <t>Construcción de mapa de funciones/tareas, cargos y plazas</t>
  </si>
  <si>
    <t>Definición de funciones, cargos y formas de trabajo que se requieren.</t>
  </si>
  <si>
    <t>Diseño de procesos, Análisis de los servicios de extensión, Análisis de actividades de investigación, Análisis de actividades de comunicación, Análisis de actividades administrativas de las revistas de la Escuela</t>
  </si>
  <si>
    <t>Socialización del mapa (organigrama) con la comunidad académica de la Escuela</t>
  </si>
  <si>
    <t>Gestión para la aprobación de los cambios administrativos ante Vicerrectoría Administrativa y otras instancias de gobierno.</t>
  </si>
  <si>
    <t>Reforma física de la Biblioteca.
Sala de cómputo renovada.
Nuevas licencias de software adquiridas</t>
  </si>
  <si>
    <t>Reforma física de la Biblioteca John Herbert Adams</t>
  </si>
  <si>
    <t>Coordinación de Biblioteca</t>
  </si>
  <si>
    <t>Gestión Logística y de Infraestructura, Departamento de Bibliotecas</t>
  </si>
  <si>
    <t>Febrero de 2016</t>
  </si>
  <si>
    <t>Diciembre de 2016</t>
  </si>
  <si>
    <t xml:space="preserve"> - Análisis de necesidades con comités de programa                  
-Diseño del espacio con el acompañamiento de GLI.
-Compra de mobiliario
-Instalación de estantaría y mueble de circulación y préstamo.
-Organización de las colecciones.
-Diseño de política de préstamo y uso del espacio.
-Recolección permanente de las necesidades de material bibliográfico. 
</t>
  </si>
  <si>
    <t>Renovación física y tecnológica en la Antigua Escuela de Derecho.</t>
  </si>
  <si>
    <t>Coordinación de informática</t>
  </si>
  <si>
    <t>Gestión Informática</t>
  </si>
  <si>
    <t>Adquisición de software para los programas de pregrado</t>
  </si>
  <si>
    <t xml:space="preserve"> -Análisis de necesidades con comités de programa          
- Compra de software</t>
  </si>
  <si>
    <t>Profesores que participan en las actividades de formación diseñadas para el programa.</t>
  </si>
  <si>
    <t>Número de profesores que participan en cada una de las actividades de formación del programa</t>
  </si>
  <si>
    <t>Actividades de motivación para la movilidad saliente</t>
  </si>
  <si>
    <t>Realización de sondeo de necesidades e intereses entre los comités y grupos de investigación</t>
  </si>
  <si>
    <t>Se trata de la reacreditación del programa de Licenciatura porque el programa de recibió su acreaditación en mayo de 2010. El programa de traduccion tiene su acreaditación renovada hasta septiembre de 2018.</t>
  </si>
  <si>
    <t>Mide la proporción del avance de las actividades propuestas en la iniciativa de reforma académica y administrativa en la Escuela de Idiomas. El producto final es la propuesta de reforma más no la implementación</t>
  </si>
  <si>
    <t>Actividades o fases de diseño/Total de las fases necesarias hasta la aprobación de la propuesta</t>
  </si>
  <si>
    <t>Una dependencia con una estructura académica y administrativa coherente con su misión y su visión. Se espera contar con la propuesta de reforma aprobada por las instancias competentes</t>
  </si>
  <si>
    <t>Dirección, Jefaturas, Coordinadora Administrativa, otros miembros del equipo base</t>
  </si>
  <si>
    <t>Arquitectura de procesos</t>
  </si>
  <si>
    <t>Vicerrectoría Administrativa, otras instancias de aprobación Universitarias</t>
  </si>
  <si>
    <t>Mide de un total, la cantidad de proyectos en adecuaciones físicas, rediseño y dotación de espacios  y renovación tecnológica, que se desarrollarán en el trienio.</t>
  </si>
  <si>
    <t>Dotación de mobiliario modular para las oficinas administrativas de la Escuela acorde con la reforma académica y administrativa</t>
  </si>
  <si>
    <t>Elaboración y presentación de proyecto, compra de equipos e intalación</t>
  </si>
  <si>
    <t>Coordinación Planta Física</t>
  </si>
  <si>
    <t>Gestión Logística y de Infraestructura.</t>
  </si>
  <si>
    <t>Comité Administrativo</t>
  </si>
  <si>
    <t>Readecuación de espacios físicos, renovación tecnológica y dotación de software para el aproyo de los procesos académicos</t>
  </si>
  <si>
    <t>Vicerrectoría de Docencia</t>
  </si>
  <si>
    <t xml:space="preserve">Diseño de actividades de evaluación y de rubricas  </t>
  </si>
  <si>
    <t>Jefatura Sección de Servicios</t>
  </si>
  <si>
    <t>Incluir información de los espacios físicos que los estudiantes de movilidad entrante pueden usar.</t>
  </si>
  <si>
    <t>Coordinación de investigaciones y Dirección</t>
  </si>
  <si>
    <t>Vicerrectoría de Investigaciones</t>
  </si>
  <si>
    <t>Diseño de estrategias para la visibilización de los productos de investigación.</t>
  </si>
  <si>
    <t>Conformacion del comité, identificación de sus funciones de acuerdo con la normatividd de la Univesidad. Selección de un coordinador de investigaciones y un representante de los grupos de investigaciones.</t>
  </si>
  <si>
    <t>Formulación de agenda de los grupos de investigación a corto y largo plazo</t>
  </si>
  <si>
    <t>Gestión de recursos, definición de lineas de investigación.</t>
  </si>
  <si>
    <t xml:space="preserve">Gestión de recursos físicos, bibliográficos y tecnológicos de soporte para la investigación de la Escuela
</t>
  </si>
  <si>
    <t>8. Programa para el fortalecimiento de la investigación en la Escuela de Idiomas</t>
  </si>
  <si>
    <t>Formulación de una política de investigaciones para la Escuela que incluya por ejemplo, redefinición de los planes de trabajo de los docentes para investigación e inclusión de los docentes ocasionales.</t>
  </si>
  <si>
    <t xml:space="preserve">Capacitación de los docentes y estudiantes de posgrado y pregrado para fortalecer los procesos investigativos. (Ejm. formulación de proyectos)
</t>
  </si>
  <si>
    <t>Coordinación de investigaciones y Comunicaciones</t>
  </si>
  <si>
    <t>Coordinadores de grupos de investigación y Comité técnico.</t>
  </si>
  <si>
    <t>Coordinación de investigaciones y comité técnico</t>
  </si>
  <si>
    <t>Lanzamiento del portafolio de servicios</t>
  </si>
  <si>
    <r>
      <t>Crear un archivo de seguimiento que hacen los tutores y mentores a los procesos del ciclo de vida académico de los estudiantes de los semestres 1 y 2</t>
    </r>
    <r>
      <rPr>
        <sz val="12"/>
        <color indexed="10"/>
        <rFont val="Calibri"/>
        <family val="2"/>
      </rPr>
      <t xml:space="preserve"> </t>
    </r>
  </si>
  <si>
    <t>LISTO FALTA PRESUPUESTO</t>
  </si>
  <si>
    <t>PAULA ANDREA ECHEVERRI</t>
  </si>
  <si>
    <t>ACTIVIDADES PRINCIPALES</t>
  </si>
  <si>
    <t>Dotación de mobiliario modular para las oficinas administrativas de la Escuela acorde con la reforma académica y administrativa.</t>
  </si>
  <si>
    <t>Comité de Extensión y Consejo de Escuela</t>
  </si>
  <si>
    <t>Definición de políticas, fundamentos, actividades y alcance que la Escuela de Idiomas requiere para clarificar la oferta de los servicios de formación en las regiones del Departamento</t>
  </si>
  <si>
    <t>Plan de Regionalización de la Escuela de Idiomas</t>
  </si>
  <si>
    <t>Identificación de las necesidades de las regiones que se pueden atender desde la Escuela.</t>
  </si>
  <si>
    <t>Dirección, Jefaturas</t>
  </si>
  <si>
    <t>Dirección de Regionalización</t>
  </si>
  <si>
    <t>Determinación de las metas de proyección de la Escuela en las regiones.</t>
  </si>
  <si>
    <t xml:space="preserve">Dirección, Jefaturas (con los respectivos comités) </t>
  </si>
  <si>
    <t>Dirección de Regionalización, Comité de área de CSHA</t>
  </si>
  <si>
    <t>Elaboración del plan de regionalización acorde con las políticas institucionales.</t>
  </si>
  <si>
    <t>Consejo de Escuela</t>
  </si>
  <si>
    <t>Determinación de las estrategias, actividades y políticas.</t>
  </si>
  <si>
    <t>Aprobación del plan.</t>
  </si>
  <si>
    <t>Aprobación por parte de los docentes de la Escuela, Aprobación por parte del Consejo de Escuela</t>
  </si>
  <si>
    <t>Socialización del plan de regionalización.</t>
  </si>
  <si>
    <t>Dirección</t>
  </si>
  <si>
    <t xml:space="preserve">Diseño de material gráfico, identificación de públicos, </t>
  </si>
  <si>
    <t>El programa hará una renovación curricular que implicará una participación activa del comité de programa en varios procesos previos a este  como son la renovación del registro calificado del programa 1475, la continuación del proceso de autoevaluacion y acreditacion de alta calidad del programa. Como producto final se espera tener el documento del proceso de renovación curricular del programa.</t>
  </si>
  <si>
    <t>RECURSOS FRESCOS PARA EL TRIENIO ASUMIDOS POR LA ESCUELA</t>
  </si>
  <si>
    <t>Docente Doris Correa</t>
  </si>
  <si>
    <t>Creación de un Centro de Escritura</t>
  </si>
  <si>
    <t>Profesora Doris Correa</t>
  </si>
  <si>
    <t>Elaboración del documento que reuna las bases teoricas, metodológicas y administrativas para el funcionamiento del centro</t>
  </si>
  <si>
    <t>Dirección y Doris Correa</t>
  </si>
  <si>
    <t>Montaje del Centro de Escritura</t>
  </si>
  <si>
    <t>Impresora, auxiliar, docente por plan de trabajo, contratación de horas cátedra para el primer trimestre.</t>
  </si>
  <si>
    <t>ANA MARÍA SIERRA Y COORDINADORES DE PROGRAMAS (con apoyo de los comités de carrera de pregrado y posgrado)</t>
  </si>
  <si>
    <t>PAULA ANDREA ECHEVERRI con el Consejo de Escuela y con la Coordinación Administrativa</t>
  </si>
  <si>
    <t xml:space="preserve"> Diseño instruccional  de los cursos en modalidad virtual 
</t>
  </si>
  <si>
    <t xml:space="preserve">Crear un archivo de seguimiento que hacen los tutores y mentores a los procesos del ciclo de vida académico de los estudiantes de los semestres 1 y 2 </t>
  </si>
  <si>
    <t>Horas cátedra para diseño instruccional del competencia lectora virtual</t>
  </si>
  <si>
    <t>Horas cátedra para diseño competencia comunicativa</t>
  </si>
  <si>
    <t>Montaje en plataforma (aprende en linea)</t>
  </si>
  <si>
    <t>$386.000.000  en total que se esperan sean financiado con la Estampilla; sin embargo, de ser necesario serían complementados con recursos de la Escuela</t>
  </si>
  <si>
    <t>ESCUELA DE IDIOMAS
ESBOZO DEL PLAN DE ACCIÓN 2015-2018</t>
  </si>
  <si>
    <t xml:space="preserve">Renovación curricular del programa de Traducción </t>
  </si>
  <si>
    <t>Visita a los centros de escritura de universidades en el exterior.</t>
  </si>
  <si>
    <t>Gestión para la aprobación y montaje del centro en las instancias de gobierno universitario.</t>
  </si>
  <si>
    <t xml:space="preserve">Montaje del Centro de Escritura
</t>
  </si>
  <si>
    <t>Diseño y producción de folleto multilingüe</t>
  </si>
  <si>
    <t>MARIA CECILIA PLESTED Coordinadora de Relaciones Internacionales con los comités de carrera y la Dirección de Relaciones Internacionales</t>
  </si>
  <si>
    <t xml:space="preserve">DIANA QUINCHÍA, Jefe de la Sección de Servicios y (Comité Sección de Servicios y la Vicerrectoria de Docencia) </t>
  </si>
  <si>
    <t xml:space="preserve">Brindar un espacio de encuentro para las asesorías individuales y grupales de los mentores con los estudiantes y para las reuniones de los tutores y mentores. </t>
  </si>
  <si>
    <t>Hacer empalme con la anterior coordinación  del Comité de Currículo</t>
  </si>
  <si>
    <t>ANA MARÍA SIERRA (como líder del comité de curriculo con el apoyo de los representantes de los distintos comités de programa)</t>
  </si>
  <si>
    <t xml:space="preserve">Hacer un análisis de necesidades de desarrollo profesional de los docentes de la Escuela </t>
  </si>
  <si>
    <t xml:space="preserve">Creación del Comité Técnico de  Investigación y Posgrado
</t>
  </si>
  <si>
    <t>CLAUDIA DIAZ MOSQUERA, Jefa Centro de Extensión con el Comité de Extensión</t>
  </si>
  <si>
    <t xml:space="preserve">Diagnóstico del estado académico, logístico, administrativo de  los servicios que ofrecemos actualmente.      </t>
  </si>
  <si>
    <t xml:space="preserve">Definición acciones para enriquecer, fortalecer, redefinir,  servicios que ofrecemos actualmente; o crear los que respondan a necesidades actuales  </t>
  </si>
  <si>
    <t>Definición políticas para la Extensión Solidaria en la Escuela</t>
  </si>
  <si>
    <t>TOTAL PRESUPUESTO PLAN DE ACCIÓN ESCUELA DE IDIOMAS 2015-2018 (no incluye las adecuaciones en infraestructura física y tecnológica que se espera financiar con recursos estampilla</t>
  </si>
  <si>
    <t>Enero de 2018</t>
  </si>
  <si>
    <t xml:space="preserve">Ana María Sierra, Jefe de Formación Académica como líder del Comité de Currículo con el apoyo de los representantes de los distintos programas </t>
  </si>
  <si>
    <t>Un documento maestro con el Programa de Desarrollo Profesional</t>
  </si>
  <si>
    <t xml:space="preserve">Se creará un Programa de Desarrollo Profesional para la Escuela de Idiomas. Este tendrá como meta la cualificación de todos los docentes de tiempo completo y de cátedra de la Escuela. </t>
  </si>
  <si>
    <t xml:space="preserve">Se retomará la propuesta hecha por el anterior Comité de Currículo </t>
  </si>
  <si>
    <t xml:space="preserve">Se hará un análisis de necesidades de desarrollo profesional de los docentes de la Escuela para actualizar la información que se tenía del anterior Comité de Currículo. </t>
  </si>
  <si>
    <t>Se escribirá la propuesta de programa de Desarrollo Profesional con todos los componentes de una propuesta, introducción, objetivos, marco teorico, estrategias de desarrollo profesional, cronograma de actividades, etc. Se espera tener el documento maestro para dicho programa.</t>
  </si>
  <si>
    <t xml:space="preserve">Establecer un espacio de encuentro para las asesorías individuales y grupales de los mentores con los estudiantes y para las reuniones de los tutores y mentores. </t>
  </si>
  <si>
    <t>Programa de Desarrollo Profesional de la Escuela de Idiomas</t>
  </si>
  <si>
    <t>Análisis de documentos producidos en torno a la regionalización de la Universidad, estudios regionales.
Consulta a los grupos de investigación sobre posibilidades de programas de formación desde sus proyectos.</t>
  </si>
  <si>
    <t xml:space="preserve">Incluir registro de la movilidad entrante y saliente. 
</t>
  </si>
  <si>
    <t xml:space="preserve">Determinar el número de convenios que se van a viabilizar </t>
  </si>
  <si>
    <t>Sistematización de la experiencia durante el proyecto</t>
  </si>
  <si>
    <t>Profesores de la Sección Servicios (Currículo) 
Jefatura de la Sección de Servicios</t>
  </si>
  <si>
    <t>Profesores de la Sección Servicios (Multilingua) 
Jefatura de la Sección de Servicios</t>
  </si>
  <si>
    <t>Profesores de la Sección Servicios (virtualidad y evaluación) 
Jefatura de la Sección de Servicios</t>
  </si>
  <si>
    <t>Los programas de pregrado y posgrado de la Escuela pasarán por un proceso de renovación curricular que implicará la participación de la comunidad académica en todos ejes misionales. Considerar posibilidades de doble titulación y de movilidad saliente y entrante.</t>
  </si>
  <si>
    <t xml:space="preserve">Rediseño instruccional  del curso de Competencia lectora para posgrados  en modalidad virtual 
</t>
  </si>
  <si>
    <t xml:space="preserve">Diseño  y montaje en plataforma del curso de Competencia Comunicativa para posgrados en modalidad virtual 
</t>
  </si>
  <si>
    <t>Desarrollar talleres con temáticas pertinentes para la labor de los Tutores y Mentores, tales como:
* Jóvenes y contexto universitario
* Salud mental del estudiante de la UdeA
* Relación docente - Alumno
* Procedimiento Dpto. de Admisiones
* Tipos de acompañamiento
* Inclusión
* Cuidado de la Voz
* Entre otros
Fomentar la participación en el Diplomado de Permanencia con Equidad.</t>
  </si>
  <si>
    <t>Programa de renovación de los programas académicos de pregrado y posgrado. (Tener en cuenta la articulación de estos programas con espacios de formación alternativos)</t>
  </si>
  <si>
    <t>Proyecto de creación de un centro de escritura para apoyo de los profesores y estudiantes de pregrado y posgrado de la Universidad.</t>
  </si>
  <si>
    <t>Diseño, gestión y montaje de un Centro de Escritura para apoyo a estudiantes de docentes de pregrado y posgrado de la Universidad</t>
  </si>
  <si>
    <t>Elaboración del documento que reúna las bases teoricas, metodológicas y administrativas para el funcionamiento del centro</t>
  </si>
  <si>
    <t>Proyecto de apoyo académico a la implementación del Programa Institucional de formación en Lengua Extranjera- Inglés-  PIFLEI</t>
  </si>
  <si>
    <t xml:space="preserve"> Proyecto de renovación de los cursos virtuales de inglés y exámenes de certificación para programas de posgrado.</t>
  </si>
  <si>
    <t>Programa de Mentores y Tutores para la permanencia estudiantil</t>
  </si>
  <si>
    <t xml:space="preserve">Diagnóstico del estado académico, logístico, administrativo de  los servicios que ofrecemos actualmente.                                                                          </t>
  </si>
  <si>
    <t xml:space="preserve">Definir acciones para enriquecer, fortalecer, redefinir,  servicios que ofrecemos actualmente; o crear los que respondan a necesidades actuales  </t>
  </si>
  <si>
    <t xml:space="preserve"> Proyecto de formulación de un plan de regionalización para la Escuela (políticas, fundamentos, actividades, alcance, etc)</t>
  </si>
  <si>
    <t>Proyecto de consolidación del portafolio de servicios del Centro de Extensión IdiomasUdeA. (incluir oferta de Extensión Solidaria)</t>
  </si>
  <si>
    <t xml:space="preserve">*Definir un encargado de cada comité o proceso, y a la Jefatura de Extensión para registrar el estado de los servcios que ofrecemos.                                            </t>
  </si>
  <si>
    <t xml:space="preserve">*Diseñar estrategias para fortalecer o redefinir los programas y servicios que ofrecemos.                                                                                                                                                                           *Identificar necesidades actuales de formación y servicios desde los programas,  secciones, grupos de investigación de la Escuela y de otras dependencias de la Universidad.   </t>
  </si>
  <si>
    <t>Programa de adecuación de infraestructura física y tecnológica de la Escuela.</t>
  </si>
  <si>
    <t xml:space="preserve"> Proyecto de reforma académica y administrativa de la Escuela </t>
  </si>
  <si>
    <t>Se busca una reforma que permita un mayor y mejor relacionamiento entre las áreas misionales, con una mejor estructura administrativa y académica que responda a las necesidades de los grupos de interes,  a las demandas de la sociedad y la Universidad y al crecimiento de la Unidad Académica. (incluir mejora en el proceso de comunicaciones, centro de investigación, centro de extensión y servicios, publicaciones: Ikala y Mutandis Mutantis, incluir la gestión de nuevas plaza docentes)</t>
  </si>
  <si>
    <t>Proyecto de reforma académica y administrativa de la Escuela</t>
  </si>
  <si>
    <t xml:space="preserve"> Proyecto de formulación de un plan de regionalización para la Escuela (políticas, fundamentos, actividades, alcance, etc</t>
  </si>
  <si>
    <t>Porcentaje de avance en la formulación de un plan de regionalización para la Escuela</t>
  </si>
  <si>
    <t>Programa para el fortalecimiento de la investigación en la Escuela de Idiomas</t>
  </si>
  <si>
    <t>DIRECTORA, PAULA ANDREA ECHEVERRI con el Consejo de Escuela</t>
  </si>
  <si>
    <t>Programa de movilidad internacional en doble via</t>
  </si>
  <si>
    <t xml:space="preserve"> Programa de desarrollo profesional de la Escuela de Idiomas</t>
  </si>
  <si>
    <t xml:space="preserve"> Programa de mentores y tutores para la permanencia estudiantil</t>
  </si>
  <si>
    <t>Proyecto de renovación de los cursos virtuales de inglés y exámenes de certificación para programas de posgrado.</t>
  </si>
  <si>
    <t>Reestructuración de los programas de curso de Multilingua (Francés, italiano, Portugues)</t>
  </si>
  <si>
    <t>Programa de renovación de los programas académicos de pregrado y posgrado</t>
  </si>
  <si>
    <t xml:space="preserve">Maribel Acosta Arbeláez </t>
  </si>
  <si>
    <t>19 de febrero de 2016</t>
  </si>
  <si>
    <t>Plan de Bienestar</t>
  </si>
  <si>
    <t xml:space="preserve">
Diseñar un plan de bienestar integral y sana convivencia dirigido a todos los miembros de su unidad académica, el cual está orientado a desarrollar buenas prácticas que favorezcan el relacionamiento dentro de la Escuela. Igualmente que se pretende fortalecer las habilidades de sus miembros, con el fin de exaltar de manera armónica la condición del ser humano en sus variadas dimensiones, permitiendo no sólo la satisfacción de necesidades, sino también, una verdadera construcción de comunidad.</t>
  </si>
  <si>
    <t>Contribuir a una sana convivencia dentro de la Escuela de Idiomas mediante encuentros y actividades que permitan dinamizar la vida universitaria desde todas sus representaciones, creando y fortaleciendo espacios de socialización e integración en aras del buen desempeño académico, laboral y relacional.</t>
  </si>
  <si>
    <t xml:space="preserve">Maribel Acosta Arbeláez, Coordinadora de Bienestar
</t>
  </si>
  <si>
    <t>Café Encuentro</t>
  </si>
  <si>
    <t xml:space="preserve">* Maribel Acosta, Coordinadora de Bienestar
* Miembros del Comité de Bienestar
</t>
  </si>
  <si>
    <t>Desarrollo del Talento Humano (profesionales y gestores en práctica)</t>
  </si>
  <si>
    <t>marzo de 2016</t>
  </si>
  <si>
    <t>diciembre de 2016</t>
  </si>
  <si>
    <t>Picnic en la Escuela</t>
  </si>
  <si>
    <t xml:space="preserve">Acuerdos de Convivencia y Campaña del Silencio
</t>
  </si>
  <si>
    <t xml:space="preserve">Pausas Activas Virtuales </t>
  </si>
  <si>
    <t>Promover el aprendizaje y la reflexión, a través de ejercicios mentales,  con el fin de lograr que los empleados tengan  mejor disposición para el desarrollo de sus actividades diarias.
Periodicidad: 1 vez a la semana</t>
  </si>
  <si>
    <t>Festival de Talentos</t>
  </si>
  <si>
    <t>Psicóloga practicante del Departamento de Promoción de la Salud y Prevención de la Enfermedad.</t>
  </si>
  <si>
    <t>Proyectar los talentos identificados, para nutrir jornadas culturales y procesos de formación artística.
Periodicidad: 1 vez al año</t>
  </si>
  <si>
    <t>Ludoteca</t>
  </si>
  <si>
    <t>Posicionar un espacio de integración, recreación y esparcimiento que se fortalezca con la aparición de nuevas actividades.
Periodicidad: 1 vez al mes</t>
  </si>
  <si>
    <t>Talleres con diferentes temáticas</t>
  </si>
  <si>
    <t>Contar con espacios que además de aportar conocimientos técnicos sobre el particular, se convierta en una estrategia de integración y buen ambiente laboral y académico. 
Periodicidad: De acuerdo a la solicitud</t>
  </si>
  <si>
    <t>1) Insumos de oficina: Resmas papel bond 60grs. Papel iris, marcadores, contac, impresora, tinta para impresora, entre otros.</t>
  </si>
  <si>
    <t>2) Refrigerios para las actividades</t>
  </si>
  <si>
    <t>3) Contrataciones, tales como: sonido, tarima, otros.</t>
  </si>
  <si>
    <t>4) Compra de juegos para Ludoteca, tapetes, cojines, etc.</t>
  </si>
  <si>
    <t>5) Para el Festival de Talentos, se requiere la compra de souvenir para entregar a los participantes.</t>
  </si>
  <si>
    <t>Mide el número de estudiantes de pregrado y posgrado, docentes y personal administrativo de la Escuela que asisten a las actividades formuladas desde el plan de bienestar. Las asistencias se contarán por actividad, con la posibilidad de que una misma persona asista a varias.</t>
  </si>
  <si>
    <t>Maribel Acosta Arbeláez, Coordinadora de Bienestar</t>
  </si>
  <si>
    <t>ITEM</t>
  </si>
  <si>
    <t xml:space="preserve"> Proyecto de reforma académica y administrativa de la Escuela (incluir mejora en el proceso de comunicaciones, centro de investigación, centro de extensión y servicios, publicaciones: Ikala y Mutandis Mutantis, incluir la gestión de nuevas plaza docentes)</t>
  </si>
  <si>
    <t xml:space="preserve"> Programa para el fortalecimiento de la investigación en la Escuela de Idiomas</t>
  </si>
  <si>
    <t>Programa de desarrollo profesional de la Escuela de Idiomas (incluir como una actividad el plan de inducción de los profesores de la Escuela)</t>
  </si>
  <si>
    <t>Programa de mentores y tutores para la permanencia estudiantil</t>
  </si>
  <si>
    <t xml:space="preserve">Posicionar un espacio de encuentro que facilite el acercamiento entre las personas, a través de un intercambio de información que dé cuenta del que hacer de cada una de las dependencias de la Escuela.
Periodicidad: 1 vez al mes de la activida Café Encuentro. y Una vez al año, Picnic en la Escuela.
</t>
  </si>
  <si>
    <t>Actividades para la integración de los colectivos de trabajo</t>
  </si>
  <si>
    <t xml:space="preserve">Acuerdos de Convivencia
</t>
  </si>
  <si>
    <t>Generar  un espacio en el que los integrantes de cada oficina reflexionen en torno a las normas de convivencia y la importancia de no dificultar la labor del otro manejando un adecuado manejo de la voz. Puede incluir campaña del silencio.
Periodicidad: 2 veces al año</t>
  </si>
  <si>
    <t>Sin dato</t>
  </si>
  <si>
    <t>Número de asistentes a las actividades de bienestar realizadas por la Escuela de Idiomas</t>
  </si>
  <si>
    <t>Porcentaje de avance de formulación del proyecto de creación del Centro de Escritura</t>
  </si>
  <si>
    <t xml:space="preserve">Mide la proporción del avance de las actividades propuestas en la iniciativa Proyecto de creación de un centro de escritura. El producto final es el proyecto más la implementación en el último trimestre del periodo. </t>
  </si>
  <si>
    <t>Actividades o fases de diseño del proyecto/Total de las fases necesarias hasta la implementación inicial del proyecto.</t>
  </si>
  <si>
    <t>Los nuevos cursos virtuales atienden los requerimientos de la Política de Certificación de Lengua Extranjera para Posgrados. Se refiere a los cursos de certificación de lenua extranjera para los posgrados de laUniversidad.</t>
  </si>
  <si>
    <t>Reestructuración de los programas de curso de Multilingua ( Francés, italiano, Portugues)</t>
  </si>
  <si>
    <t>Porcentaje de avance en la implementación del proyecto de apoyo académico del Programa Institucional de formación en Lengua Extranjera- Inglés-  PIFLEI</t>
  </si>
  <si>
    <t>Mide la proporción del avance de las actividades propuestas en la iniciativa.</t>
  </si>
  <si>
    <t>Actividades o fases de la implementación del proyecto/Total de las fases necesarias hasta la implementación inicial del proyecto.</t>
  </si>
  <si>
    <t>Jefatura de la Sección de Servicios</t>
  </si>
  <si>
    <t>Creación del comité técnico, estudiantes y docentes formados en procesos de investigación, agendas de los grupos de investigación.</t>
  </si>
  <si>
    <t>Número de proyectos de investigación vigentes en la Escuela de Idiomas</t>
  </si>
  <si>
    <t>Número de proyectos de investigación vigentes en la Escuela de Idiomas. Se consideran tanto los proyectos financiados como los no financiados con recursos CODI. Se incluye además los proyectos de los estudiantes de pregrado.</t>
  </si>
  <si>
    <t>Número de proyectos de investigación vigentes en la Escuela de Idiomas. Al final del trienio se calcula el promedio del trienio.</t>
  </si>
  <si>
    <t>Los comités de estos programas se encuentran en proceso de análisis de la pertinencia de sus planes de estudios y se espera tener nuevos planes de estudio para el fin del trienio. En este indicador de habla del programa de Traducción y del Programa de Licenciatura</t>
  </si>
  <si>
    <t>NOTA: INDICADORES EN ROJO SIGNIFICAN QUE FUERON AGREGADOS POR LA ESCUELA DE IDIOMAS</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</si>
</sst>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C0A]d\-mmm\-yy;@"/>
    <numFmt numFmtId="189" formatCode="dd/mmm/yy"/>
    <numFmt numFmtId="190" formatCode="[$$-240A]\ #,##0"/>
    <numFmt numFmtId="191" formatCode="&quot;$&quot;#,##0"/>
    <numFmt numFmtId="192" formatCode="[$-80A]dddd\,\ dd&quot; de &quot;mmmm&quot; de &quot;yyyy"/>
    <numFmt numFmtId="193" formatCode="dd\-mm\-yy;@"/>
    <numFmt numFmtId="194" formatCode="[$-240A]hh:mm:ss\ AM/PM"/>
    <numFmt numFmtId="195" formatCode="[$-240A]dddd\,\ dd&quot; de &quot;mmmm&quot; de &quot;yyyy"/>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C0A]dddd\,\ dd&quot; de &quot;mmmm&quot; de &quot;yyyy"/>
    <numFmt numFmtId="201" formatCode="0.0%"/>
    <numFmt numFmtId="202" formatCode="0.0"/>
    <numFmt numFmtId="203" formatCode="#,##0.0"/>
    <numFmt numFmtId="204" formatCode="&quot;$&quot;\ #,##0.0"/>
    <numFmt numFmtId="205" formatCode="&quot;$&quot;\ #,##0"/>
    <numFmt numFmtId="206" formatCode="&quot;$&quot;\ #,##0.00"/>
    <numFmt numFmtId="207" formatCode="_(* #,##0_);_(* \(#,##0\);_(* &quot;-&quot;??_);_(@_)"/>
    <numFmt numFmtId="208" formatCode="[$$-240A]\ #,##0.0"/>
    <numFmt numFmtId="209" formatCode="_(&quot;$&quot;\ * #,##0.0_);_(&quot;$&quot;\ * \(#,##0.0\);_(&quot;$&quot;\ * &quot;-&quot;??_);_(@_)"/>
    <numFmt numFmtId="210" formatCode="_(&quot;$&quot;\ * #,##0_);_(&quot;$&quot;\ * \(#,##0\);_(&quot;$&quot;\ * &quot;-&quot;??_);_(@_)"/>
  </numFmts>
  <fonts count="89">
    <font>
      <sz val="11"/>
      <color theme="1"/>
      <name val="Calibri"/>
      <family val="2"/>
    </font>
    <font>
      <sz val="11"/>
      <color indexed="8"/>
      <name val="Calibri"/>
      <family val="2"/>
    </font>
    <font>
      <b/>
      <sz val="8"/>
      <color indexed="8"/>
      <name val="Calibri"/>
      <family val="2"/>
    </font>
    <font>
      <sz val="8"/>
      <name val="Calibri"/>
      <family val="2"/>
    </font>
    <font>
      <sz val="12"/>
      <color indexed="8"/>
      <name val="Arial"/>
      <family val="2"/>
    </font>
    <font>
      <sz val="9"/>
      <color indexed="8"/>
      <name val="Arial"/>
      <family val="2"/>
    </font>
    <font>
      <sz val="8"/>
      <color indexed="8"/>
      <name val="Calibri"/>
      <family val="2"/>
    </font>
    <font>
      <b/>
      <sz val="14"/>
      <color indexed="9"/>
      <name val="Calibri"/>
      <family val="2"/>
    </font>
    <font>
      <b/>
      <sz val="9"/>
      <name val="Tahoma"/>
      <family val="2"/>
    </font>
    <font>
      <sz val="11"/>
      <name val="Calibri"/>
      <family val="2"/>
    </font>
    <font>
      <b/>
      <sz val="12"/>
      <color indexed="8"/>
      <name val="Calibri"/>
      <family val="2"/>
    </font>
    <font>
      <sz val="12"/>
      <color indexed="8"/>
      <name val="Calibri"/>
      <family val="2"/>
    </font>
    <font>
      <sz val="12"/>
      <name val="Calibri"/>
      <family val="2"/>
    </font>
    <font>
      <b/>
      <sz val="14"/>
      <color indexed="43"/>
      <name val="Calibri"/>
      <family val="2"/>
    </font>
    <font>
      <u val="single"/>
      <sz val="13.2"/>
      <color indexed="12"/>
      <name val="Calibri"/>
      <family val="2"/>
    </font>
    <font>
      <b/>
      <sz val="12"/>
      <name val="Calibri"/>
      <family val="2"/>
    </font>
    <font>
      <b/>
      <u val="single"/>
      <sz val="12"/>
      <color indexed="8"/>
      <name val="Calibri"/>
      <family val="2"/>
    </font>
    <font>
      <b/>
      <sz val="11"/>
      <name val="Calibri"/>
      <family val="2"/>
    </font>
    <font>
      <b/>
      <sz val="11"/>
      <color indexed="8"/>
      <name val="Calibri"/>
      <family val="2"/>
    </font>
    <font>
      <i/>
      <sz val="11"/>
      <color indexed="8"/>
      <name val="Calibri"/>
      <family val="2"/>
    </font>
    <font>
      <b/>
      <sz val="11"/>
      <color indexed="10"/>
      <name val="Calibri"/>
      <family val="2"/>
    </font>
    <font>
      <sz val="12"/>
      <color indexed="12"/>
      <name val="Calibri"/>
      <family val="2"/>
    </font>
    <font>
      <b/>
      <sz val="15"/>
      <color indexed="8"/>
      <name val="Calibri"/>
      <family val="2"/>
    </font>
    <font>
      <b/>
      <sz val="10"/>
      <color indexed="8"/>
      <name val="Calibri"/>
      <family val="2"/>
    </font>
    <font>
      <sz val="9"/>
      <name val="Tahoma"/>
      <family val="2"/>
    </font>
    <font>
      <sz val="11"/>
      <color indexed="8"/>
      <name val="Arial"/>
      <family val="2"/>
    </font>
    <font>
      <b/>
      <sz val="10"/>
      <color indexed="8"/>
      <name val="Arial"/>
      <family val="2"/>
    </font>
    <font>
      <sz val="12"/>
      <color indexed="10"/>
      <name val="Calibri"/>
      <family val="2"/>
    </font>
    <font>
      <sz val="11"/>
      <color indexed="10"/>
      <name val="Calibri"/>
      <family val="2"/>
    </font>
    <font>
      <sz val="11"/>
      <color indexed="12"/>
      <name val="Calibri"/>
      <family val="2"/>
    </font>
    <font>
      <i/>
      <sz val="12"/>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sz val="10"/>
      <color indexed="10"/>
      <name val="Calibri"/>
      <family val="2"/>
    </font>
    <font>
      <b/>
      <sz val="14"/>
      <color indexed="8"/>
      <name val="Calibri"/>
      <family val="2"/>
    </font>
    <font>
      <sz val="12"/>
      <color indexed="30"/>
      <name val="Calibri"/>
      <family val="2"/>
    </font>
    <font>
      <sz val="18"/>
      <color indexed="30"/>
      <name val="Calibri"/>
      <family val="2"/>
    </font>
    <font>
      <b/>
      <sz val="16"/>
      <color indexed="8"/>
      <name val="Calibri"/>
      <family val="2"/>
    </font>
    <font>
      <b/>
      <sz val="18"/>
      <color indexed="8"/>
      <name val="Calibri"/>
      <family val="2"/>
    </font>
    <font>
      <b/>
      <sz val="12"/>
      <color indexed="9"/>
      <name val="Calibri"/>
      <family val="2"/>
    </font>
    <font>
      <sz val="10"/>
      <name val="Calibri"/>
      <family val="2"/>
    </font>
    <font>
      <sz val="8"/>
      <name val="Segoe UI"/>
      <family val="2"/>
    </font>
    <font>
      <b/>
      <sz val="9"/>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3.2"/>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2"/>
      <color theme="1"/>
      <name val="Calibri"/>
      <family val="2"/>
    </font>
    <font>
      <sz val="10"/>
      <color rgb="FFFF0000"/>
      <name val="Calibri"/>
      <family val="2"/>
    </font>
    <font>
      <sz val="12"/>
      <color rgb="FF0070C0"/>
      <name val="Calibri"/>
      <family val="2"/>
    </font>
    <font>
      <sz val="12"/>
      <color rgb="FF0000FF"/>
      <name val="Calibri"/>
      <family val="2"/>
    </font>
    <font>
      <sz val="18"/>
      <color rgb="FF0070C0"/>
      <name val="Calibri"/>
      <family val="2"/>
    </font>
    <font>
      <sz val="12"/>
      <color rgb="FFFF0000"/>
      <name val="Calibri"/>
      <family val="2"/>
    </font>
    <font>
      <b/>
      <sz val="14"/>
      <color theme="1"/>
      <name val="Calibri"/>
      <family val="2"/>
    </font>
    <font>
      <b/>
      <sz val="16"/>
      <color theme="1"/>
      <name val="Calibri"/>
      <family val="2"/>
    </font>
    <font>
      <b/>
      <sz val="18"/>
      <color theme="1"/>
      <name val="Calibri"/>
      <family val="2"/>
    </font>
    <font>
      <b/>
      <sz val="12"/>
      <color theme="0"/>
      <name val="Calibri"/>
      <family val="2"/>
    </font>
    <font>
      <b/>
      <sz val="10"/>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26"/>
        <bgColor indexed="64"/>
      </patternFill>
    </fill>
    <fill>
      <patternFill patternType="solid">
        <fgColor theme="0" tint="-0.04997999966144562"/>
        <bgColor indexed="64"/>
      </patternFill>
    </fill>
    <fill>
      <patternFill patternType="solid">
        <fgColor indexed="57"/>
        <bgColor indexed="64"/>
      </patternFill>
    </fill>
    <fill>
      <patternFill patternType="solid">
        <fgColor theme="1" tint="0.0499899983406066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style="thin"/>
      <top/>
      <bottom style="thin"/>
    </border>
    <border>
      <left style="thin"/>
      <right>
        <color indexed="63"/>
      </right>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color indexed="63"/>
      </top>
      <bottom>
        <color indexed="63"/>
      </bottom>
    </border>
    <border>
      <left style="thin"/>
      <right style="thin"/>
      <top style="medium"/>
      <bottom>
        <color indexed="63"/>
      </bottom>
    </border>
    <border>
      <left style="thin"/>
      <right style="medium"/>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right style="thin"/>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color indexed="63"/>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medium"/>
      <bottom/>
    </border>
    <border>
      <left>
        <color indexed="63"/>
      </left>
      <right style="medium"/>
      <top>
        <color indexed="63"/>
      </top>
      <bottom>
        <color indexed="63"/>
      </bottom>
    </border>
    <border>
      <left style="medium"/>
      <right style="thin"/>
      <top>
        <color indexed="63"/>
      </top>
      <bottom style="thin"/>
    </border>
    <border>
      <left>
        <color indexed="63"/>
      </left>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8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8" fillId="31" borderId="0" applyNumberFormat="0" applyBorder="0" applyAlignment="0" applyProtection="0"/>
    <xf numFmtId="0" fontId="69" fillId="0" borderId="0">
      <alignment/>
      <protection/>
    </xf>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394">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center" vertical="center" wrapText="1"/>
    </xf>
    <xf numFmtId="0" fontId="2" fillId="34" borderId="10" xfId="0" applyFont="1" applyFill="1" applyBorder="1" applyAlignment="1">
      <alignment horizontal="center" vertical="center" wrapText="1"/>
    </xf>
    <xf numFmtId="0" fontId="6" fillId="33" borderId="0" xfId="0" applyFont="1" applyFill="1" applyAlignment="1">
      <alignment vertical="center" wrapText="1"/>
    </xf>
    <xf numFmtId="0" fontId="6" fillId="33" borderId="11" xfId="0" applyFont="1" applyFill="1" applyBorder="1" applyAlignment="1">
      <alignment horizontal="center" vertical="center" wrapText="1"/>
    </xf>
    <xf numFmtId="0" fontId="5" fillId="33" borderId="0" xfId="0" applyFont="1" applyFill="1" applyAlignment="1">
      <alignment vertical="center" wrapText="1"/>
    </xf>
    <xf numFmtId="0" fontId="2" fillId="34" borderId="11" xfId="0" applyFont="1" applyFill="1" applyBorder="1" applyAlignment="1">
      <alignment horizontal="center" vertical="center" wrapText="1"/>
    </xf>
    <xf numFmtId="0" fontId="5" fillId="33" borderId="0" xfId="0" applyFont="1" applyFill="1" applyBorder="1" applyAlignment="1">
      <alignment vertical="center" wrapText="1"/>
    </xf>
    <xf numFmtId="0" fontId="5" fillId="33" borderId="10" xfId="0" applyFont="1" applyFill="1" applyBorder="1" applyAlignment="1">
      <alignment vertical="center" wrapText="1"/>
    </xf>
    <xf numFmtId="188" fontId="0" fillId="32" borderId="12" xfId="0" applyNumberFormat="1" applyFill="1" applyBorder="1" applyAlignment="1" applyProtection="1">
      <alignment horizontal="center" vertical="center"/>
      <protection locked="0"/>
    </xf>
    <xf numFmtId="0" fontId="76" fillId="35" borderId="10" xfId="0" applyFont="1" applyFill="1" applyBorder="1" applyAlignment="1">
      <alignment horizontal="center" vertical="center" wrapText="1"/>
    </xf>
    <xf numFmtId="0" fontId="0" fillId="35" borderId="0" xfId="0" applyFill="1" applyAlignment="1">
      <alignment horizontal="center"/>
    </xf>
    <xf numFmtId="0" fontId="0" fillId="35" borderId="0" xfId="0" applyFill="1" applyAlignment="1">
      <alignment/>
    </xf>
    <xf numFmtId="0" fontId="75" fillId="35" borderId="13" xfId="0" applyFont="1" applyFill="1" applyBorder="1" applyAlignment="1">
      <alignment horizontal="center" vertical="center" wrapText="1"/>
    </xf>
    <xf numFmtId="0" fontId="75" fillId="35" borderId="14" xfId="0" applyFont="1" applyFill="1" applyBorder="1" applyAlignment="1">
      <alignment horizontal="center" vertical="center" wrapText="1"/>
    </xf>
    <xf numFmtId="0" fontId="75" fillId="35" borderId="14" xfId="0" applyFont="1" applyFill="1" applyBorder="1" applyAlignment="1">
      <alignment horizontal="center" vertical="center"/>
    </xf>
    <xf numFmtId="0" fontId="0" fillId="35" borderId="0" xfId="0" applyFill="1" applyAlignment="1">
      <alignment/>
    </xf>
    <xf numFmtId="0" fontId="0" fillId="35" borderId="0" xfId="0" applyFill="1" applyAlignment="1" applyProtection="1">
      <alignment/>
      <protection locked="0"/>
    </xf>
    <xf numFmtId="0" fontId="77" fillId="10"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65" fillId="36" borderId="0" xfId="46" applyFill="1" applyAlignment="1" applyProtection="1">
      <alignment vertical="center" wrapText="1"/>
      <protection/>
    </xf>
    <xf numFmtId="0" fontId="0" fillId="35" borderId="0" xfId="0" applyFill="1" applyAlignment="1">
      <alignment vertical="center"/>
    </xf>
    <xf numFmtId="0" fontId="9" fillId="0" borderId="10" xfId="0" applyFont="1" applyFill="1" applyBorder="1" applyAlignment="1">
      <alignment horizontal="left" vertical="top" wrapText="1" readingOrder="1"/>
    </xf>
    <xf numFmtId="0" fontId="18" fillId="33" borderId="15" xfId="0" applyFont="1" applyFill="1" applyBorder="1" applyAlignment="1">
      <alignment horizontal="left" vertical="top" wrapText="1" readingOrder="1"/>
    </xf>
    <xf numFmtId="0" fontId="10" fillId="37" borderId="10" xfId="0" applyFont="1" applyFill="1" applyBorder="1" applyAlignment="1">
      <alignment horizontal="center" vertical="center" wrapText="1"/>
    </xf>
    <xf numFmtId="0" fontId="21" fillId="32" borderId="10" xfId="0" applyFont="1" applyFill="1" applyBorder="1" applyAlignment="1">
      <alignment horizontal="center" vertical="center" wrapText="1"/>
    </xf>
    <xf numFmtId="9" fontId="11" fillId="38" borderId="10" xfId="58" applyFont="1" applyFill="1" applyBorder="1" applyAlignment="1">
      <alignment horizontal="center" vertical="center" wrapText="1"/>
    </xf>
    <xf numFmtId="15" fontId="21" fillId="32" borderId="10" xfId="0" applyNumberFormat="1" applyFont="1" applyFill="1" applyBorder="1" applyAlignment="1">
      <alignment horizontal="center" vertical="center" wrapText="1"/>
    </xf>
    <xf numFmtId="0" fontId="0" fillId="33" borderId="0" xfId="0" applyFill="1" applyAlignment="1">
      <alignment horizontal="center" vertical="center" wrapText="1"/>
    </xf>
    <xf numFmtId="0" fontId="23" fillId="37" borderId="10"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5" fillId="37" borderId="10" xfId="0" applyFont="1" applyFill="1" applyBorder="1" applyAlignment="1">
      <alignment horizontal="center" vertical="center" wrapText="1"/>
    </xf>
    <xf numFmtId="0" fontId="1" fillId="35" borderId="0" xfId="0" applyFont="1" applyFill="1" applyBorder="1" applyAlignment="1">
      <alignment horizontal="left" vertical="center" wrapText="1"/>
    </xf>
    <xf numFmtId="0" fontId="25" fillId="33" borderId="0" xfId="0" applyFont="1" applyFill="1" applyAlignment="1">
      <alignment vertical="center" wrapText="1"/>
    </xf>
    <xf numFmtId="0" fontId="1" fillId="33" borderId="10" xfId="0" applyFont="1" applyFill="1" applyBorder="1" applyAlignment="1">
      <alignment horizontal="left" vertical="top" wrapText="1"/>
    </xf>
    <xf numFmtId="0" fontId="18" fillId="39" borderId="10" xfId="0" applyFont="1" applyFill="1" applyBorder="1" applyAlignment="1">
      <alignment horizontal="center" vertical="center" wrapText="1"/>
    </xf>
    <xf numFmtId="0" fontId="15" fillId="37" borderId="16" xfId="0" applyFont="1" applyFill="1" applyBorder="1" applyAlignment="1">
      <alignment horizontal="center" vertical="center" wrapText="1"/>
    </xf>
    <xf numFmtId="191" fontId="10" fillId="38" borderId="10" xfId="0" applyNumberFormat="1" applyFont="1" applyFill="1" applyBorder="1" applyAlignment="1">
      <alignment horizontal="center" vertical="center" wrapText="1"/>
    </xf>
    <xf numFmtId="208" fontId="11" fillId="38" borderId="10" xfId="0" applyNumberFormat="1" applyFont="1" applyFill="1" applyBorder="1" applyAlignment="1">
      <alignment horizontal="center" vertical="center" wrapText="1"/>
    </xf>
    <xf numFmtId="201" fontId="46" fillId="0" borderId="10" xfId="0" applyNumberFormat="1" applyFont="1" applyFill="1" applyBorder="1" applyAlignment="1">
      <alignment horizontal="center" vertical="center" wrapText="1"/>
    </xf>
    <xf numFmtId="201" fontId="78" fillId="0" borderId="10" xfId="0" applyNumberFormat="1"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48" fillId="35" borderId="0" xfId="0" applyFont="1" applyFill="1" applyBorder="1" applyAlignment="1">
      <alignment horizontal="left" vertical="center" wrapText="1"/>
    </xf>
    <xf numFmtId="0" fontId="7" fillId="35" borderId="0" xfId="0" applyFont="1" applyFill="1" applyBorder="1" applyAlignment="1">
      <alignment horizontal="left" vertical="center" wrapText="1"/>
    </xf>
    <xf numFmtId="0" fontId="21" fillId="35" borderId="0" xfId="0" applyFont="1" applyFill="1" applyBorder="1" applyAlignment="1">
      <alignment horizontal="left" vertical="center" wrapText="1"/>
    </xf>
    <xf numFmtId="0" fontId="10" fillId="35" borderId="0" xfId="0" applyFont="1" applyFill="1" applyBorder="1" applyAlignment="1">
      <alignment horizontal="left" vertical="center" wrapText="1"/>
    </xf>
    <xf numFmtId="15" fontId="21" fillId="32" borderId="10" xfId="0" applyNumberFormat="1" applyFont="1" applyFill="1" applyBorder="1" applyAlignment="1">
      <alignment horizontal="left" vertical="center" wrapText="1"/>
    </xf>
    <xf numFmtId="0" fontId="15" fillId="35" borderId="0" xfId="0" applyFont="1" applyFill="1" applyBorder="1" applyAlignment="1">
      <alignment horizontal="left" vertical="center" wrapText="1"/>
    </xf>
    <xf numFmtId="191" fontId="11" fillId="35" borderId="0" xfId="0" applyNumberFormat="1" applyFont="1" applyFill="1" applyBorder="1" applyAlignment="1">
      <alignment horizontal="left" vertical="center" wrapText="1"/>
    </xf>
    <xf numFmtId="191" fontId="12" fillId="35" borderId="0" xfId="0" applyNumberFormat="1" applyFont="1" applyFill="1" applyBorder="1" applyAlignment="1">
      <alignment horizontal="left" vertical="center" wrapText="1"/>
    </xf>
    <xf numFmtId="191" fontId="15" fillId="35" borderId="0" xfId="0" applyNumberFormat="1" applyFont="1" applyFill="1" applyBorder="1" applyAlignment="1">
      <alignment horizontal="left" vertical="center" wrapText="1"/>
    </xf>
    <xf numFmtId="191" fontId="10" fillId="35" borderId="0" xfId="0" applyNumberFormat="1" applyFont="1" applyFill="1" applyBorder="1" applyAlignment="1">
      <alignment horizontal="left" vertical="center" wrapText="1"/>
    </xf>
    <xf numFmtId="0" fontId="5" fillId="35" borderId="0" xfId="0" applyFont="1" applyFill="1" applyAlignment="1">
      <alignment horizontal="left" vertical="center" wrapText="1"/>
    </xf>
    <xf numFmtId="0" fontId="18" fillId="35" borderId="0" xfId="0" applyFont="1" applyFill="1" applyBorder="1" applyAlignment="1">
      <alignment horizontal="left" vertical="center" wrapText="1"/>
    </xf>
    <xf numFmtId="0" fontId="5" fillId="0" borderId="0" xfId="0" applyFont="1" applyFill="1" applyAlignment="1">
      <alignment horizontal="left" vertical="center" wrapText="1"/>
    </xf>
    <xf numFmtId="0" fontId="26" fillId="33" borderId="0" xfId="0" applyFont="1" applyFill="1" applyAlignment="1">
      <alignment vertical="center" wrapText="1"/>
    </xf>
    <xf numFmtId="0" fontId="10" fillId="37" borderId="11" xfId="0" applyFont="1" applyFill="1" applyBorder="1" applyAlignment="1">
      <alignment horizontal="center" vertical="center" wrapText="1"/>
    </xf>
    <xf numFmtId="208" fontId="11" fillId="0" borderId="10" xfId="0" applyNumberFormat="1" applyFont="1" applyFill="1" applyBorder="1" applyAlignment="1">
      <alignment horizontal="center" vertical="center" wrapText="1"/>
    </xf>
    <xf numFmtId="0" fontId="12" fillId="0" borderId="10" xfId="0" applyFont="1" applyFill="1" applyBorder="1" applyAlignment="1">
      <alignment vertical="top" wrapText="1"/>
    </xf>
    <xf numFmtId="0" fontId="12" fillId="0" borderId="10" xfId="0" applyFont="1" applyFill="1" applyBorder="1" applyAlignment="1">
      <alignment vertical="top" wrapText="1"/>
    </xf>
    <xf numFmtId="0" fontId="76" fillId="0" borderId="10" xfId="0" applyFont="1" applyFill="1" applyBorder="1" applyAlignment="1">
      <alignment vertical="top" wrapText="1"/>
    </xf>
    <xf numFmtId="0" fontId="12" fillId="0" borderId="17" xfId="0" applyFont="1" applyFill="1" applyBorder="1" applyAlignment="1">
      <alignment vertical="top" wrapText="1"/>
    </xf>
    <xf numFmtId="0" fontId="12" fillId="0" borderId="10" xfId="56" applyFont="1" applyFill="1" applyBorder="1" applyAlignment="1">
      <alignment vertical="top" wrapText="1"/>
      <protection/>
    </xf>
    <xf numFmtId="0" fontId="11" fillId="0" borderId="10" xfId="0" applyFont="1" applyFill="1" applyBorder="1" applyAlignment="1">
      <alignment vertical="top" wrapText="1"/>
    </xf>
    <xf numFmtId="0" fontId="12" fillId="0" borderId="17" xfId="0" applyFont="1" applyFill="1" applyBorder="1" applyAlignment="1">
      <alignment vertical="top" wrapText="1" readingOrder="1"/>
    </xf>
    <xf numFmtId="0" fontId="12" fillId="0" borderId="10" xfId="0" applyFont="1" applyFill="1" applyBorder="1" applyAlignment="1">
      <alignment vertical="top" wrapText="1" readingOrder="1"/>
    </xf>
    <xf numFmtId="0" fontId="12" fillId="0" borderId="17" xfId="56" applyFont="1" applyFill="1" applyBorder="1" applyAlignment="1">
      <alignment vertical="top" wrapText="1"/>
      <protection/>
    </xf>
    <xf numFmtId="0" fontId="12" fillId="0" borderId="10" xfId="0" applyFont="1" applyFill="1" applyBorder="1" applyAlignment="1" applyProtection="1">
      <alignment vertical="top" wrapText="1"/>
      <protection locked="0"/>
    </xf>
    <xf numFmtId="0" fontId="76" fillId="0" borderId="18" xfId="0" applyFont="1" applyFill="1" applyBorder="1" applyAlignment="1">
      <alignment vertical="top" wrapText="1"/>
    </xf>
    <xf numFmtId="0" fontId="77" fillId="0" borderId="13" xfId="0" applyFont="1" applyFill="1" applyBorder="1" applyAlignment="1">
      <alignment horizontal="center" vertical="top" wrapText="1"/>
    </xf>
    <xf numFmtId="0" fontId="12" fillId="0" borderId="17" xfId="0" applyFont="1" applyFill="1" applyBorder="1" applyAlignment="1">
      <alignment vertical="top" wrapText="1"/>
    </xf>
    <xf numFmtId="203" fontId="79" fillId="32" borderId="17" xfId="0" applyNumberFormat="1" applyFont="1" applyFill="1" applyBorder="1" applyAlignment="1">
      <alignment horizontal="center" vertical="top" wrapText="1" readingOrder="1"/>
    </xf>
    <xf numFmtId="0" fontId="79" fillId="32" borderId="17" xfId="0" applyFont="1" applyFill="1" applyBorder="1" applyAlignment="1" applyProtection="1">
      <alignment horizontal="center" vertical="top" wrapText="1"/>
      <protection locked="0"/>
    </xf>
    <xf numFmtId="0" fontId="79" fillId="32" borderId="19" xfId="0" applyFont="1" applyFill="1" applyBorder="1" applyAlignment="1" applyProtection="1">
      <alignment horizontal="center" vertical="top" wrapText="1"/>
      <protection locked="0"/>
    </xf>
    <xf numFmtId="203" fontId="79" fillId="32" borderId="10" xfId="0" applyNumberFormat="1" applyFont="1" applyFill="1" applyBorder="1" applyAlignment="1">
      <alignment horizontal="center" vertical="top" wrapText="1" readingOrder="1"/>
    </xf>
    <xf numFmtId="0" fontId="79" fillId="32" borderId="10" xfId="0" applyFont="1" applyFill="1" applyBorder="1" applyAlignment="1" applyProtection="1">
      <alignment horizontal="center" vertical="top" wrapText="1"/>
      <protection locked="0"/>
    </xf>
    <xf numFmtId="0" fontId="79" fillId="32" borderId="20" xfId="0" applyFont="1" applyFill="1" applyBorder="1" applyAlignment="1" applyProtection="1">
      <alignment horizontal="center" vertical="top" wrapText="1"/>
      <protection locked="0"/>
    </xf>
    <xf numFmtId="203" fontId="79" fillId="32" borderId="14" xfId="0" applyNumberFormat="1" applyFont="1" applyFill="1" applyBorder="1" applyAlignment="1">
      <alignment horizontal="center" vertical="top" wrapText="1" readingOrder="1"/>
    </xf>
    <xf numFmtId="0" fontId="79" fillId="32" borderId="14" xfId="0" applyFont="1" applyFill="1" applyBorder="1" applyAlignment="1" applyProtection="1">
      <alignment horizontal="center" vertical="top" wrapText="1"/>
      <protection locked="0"/>
    </xf>
    <xf numFmtId="0" fontId="79" fillId="32" borderId="12" xfId="0" applyFont="1" applyFill="1" applyBorder="1" applyAlignment="1" applyProtection="1">
      <alignment horizontal="center" vertical="top" wrapText="1"/>
      <protection locked="0"/>
    </xf>
    <xf numFmtId="0" fontId="79" fillId="32" borderId="10" xfId="0" applyFont="1" applyFill="1" applyBorder="1" applyAlignment="1">
      <alignment horizontal="center" vertical="top" wrapText="1"/>
    </xf>
    <xf numFmtId="0" fontId="79" fillId="32" borderId="20" xfId="0" applyFont="1" applyFill="1" applyBorder="1" applyAlignment="1">
      <alignment horizontal="center" vertical="top" wrapText="1"/>
    </xf>
    <xf numFmtId="0" fontId="79" fillId="32" borderId="18" xfId="0" applyFont="1" applyFill="1" applyBorder="1" applyAlignment="1">
      <alignment horizontal="center" vertical="top" wrapText="1"/>
    </xf>
    <xf numFmtId="0" fontId="79" fillId="32" borderId="21" xfId="0" applyFont="1" applyFill="1" applyBorder="1" applyAlignment="1">
      <alignment horizontal="center" vertical="top" wrapText="1"/>
    </xf>
    <xf numFmtId="0" fontId="79" fillId="32" borderId="17" xfId="0" applyFont="1" applyFill="1" applyBorder="1" applyAlignment="1">
      <alignment horizontal="center" vertical="top" wrapText="1"/>
    </xf>
    <xf numFmtId="0" fontId="79" fillId="32" borderId="19" xfId="0" applyFont="1" applyFill="1" applyBorder="1" applyAlignment="1">
      <alignment horizontal="center" vertical="top" wrapText="1"/>
    </xf>
    <xf numFmtId="0" fontId="76" fillId="0" borderId="10" xfId="0" applyFont="1" applyFill="1" applyBorder="1" applyAlignment="1">
      <alignment horizontal="center" vertical="center" wrapText="1"/>
    </xf>
    <xf numFmtId="9" fontId="80" fillId="32" borderId="10" xfId="59" applyFont="1" applyFill="1" applyBorder="1" applyAlignment="1">
      <alignment horizontal="center" vertical="top" wrapText="1"/>
    </xf>
    <xf numFmtId="15" fontId="80" fillId="32" borderId="10" xfId="0" applyNumberFormat="1" applyFont="1" applyFill="1" applyBorder="1" applyAlignment="1">
      <alignment horizontal="center" vertical="top" wrapText="1"/>
    </xf>
    <xf numFmtId="15" fontId="80" fillId="32" borderId="10" xfId="0" applyNumberFormat="1" applyFont="1" applyFill="1" applyBorder="1" applyAlignment="1">
      <alignment horizontal="left" vertical="top" wrapText="1"/>
    </xf>
    <xf numFmtId="0" fontId="7" fillId="40" borderId="16" xfId="0" applyFont="1" applyFill="1" applyBorder="1" applyAlignment="1">
      <alignment horizontal="center" vertical="center" wrapText="1"/>
    </xf>
    <xf numFmtId="0" fontId="22" fillId="10" borderId="16" xfId="0" applyFont="1" applyFill="1" applyBorder="1" applyAlignment="1">
      <alignment horizontal="center" vertical="center" wrapText="1"/>
    </xf>
    <xf numFmtId="0" fontId="77" fillId="36" borderId="0" xfId="0" applyFont="1" applyFill="1" applyAlignment="1">
      <alignment vertical="center" wrapText="1"/>
    </xf>
    <xf numFmtId="203" fontId="81" fillId="32" borderId="17" xfId="0" applyNumberFormat="1" applyFont="1" applyFill="1" applyBorder="1" applyAlignment="1">
      <alignment horizontal="center" vertical="top" wrapText="1" readingOrder="1"/>
    </xf>
    <xf numFmtId="203" fontId="81" fillId="32" borderId="17" xfId="0" applyNumberFormat="1" applyFont="1" applyFill="1" applyBorder="1" applyAlignment="1">
      <alignment horizontal="center" vertical="top" wrapText="1" readingOrder="1"/>
    </xf>
    <xf numFmtId="203" fontId="81" fillId="32" borderId="17" xfId="0" applyNumberFormat="1" applyFont="1" applyFill="1" applyBorder="1" applyAlignment="1">
      <alignment horizontal="center" vertical="top" wrapText="1" readingOrder="1"/>
    </xf>
    <xf numFmtId="203" fontId="81" fillId="32" borderId="17" xfId="0" applyNumberFormat="1" applyFont="1" applyFill="1" applyBorder="1" applyAlignment="1">
      <alignment horizontal="center" vertical="top" wrapText="1" readingOrder="1"/>
    </xf>
    <xf numFmtId="203" fontId="81" fillId="32" borderId="17" xfId="0" applyNumberFormat="1" applyFont="1" applyFill="1" applyBorder="1" applyAlignment="1">
      <alignment horizontal="center" vertical="top" wrapText="1" readingOrder="1"/>
    </xf>
    <xf numFmtId="203" fontId="81" fillId="32" borderId="17" xfId="0" applyNumberFormat="1" applyFont="1" applyFill="1" applyBorder="1" applyAlignment="1">
      <alignment horizontal="center" vertical="top" wrapText="1" readingOrder="1"/>
    </xf>
    <xf numFmtId="0" fontId="10" fillId="0" borderId="22" xfId="0" applyFont="1" applyFill="1" applyBorder="1" applyAlignment="1">
      <alignment horizontal="center" vertical="top" wrapText="1" readingOrder="1"/>
    </xf>
    <xf numFmtId="0" fontId="0" fillId="33" borderId="0" xfId="0" applyFont="1" applyFill="1" applyAlignment="1">
      <alignmen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wrapText="1"/>
    </xf>
    <xf numFmtId="0" fontId="0" fillId="33" borderId="10" xfId="0" applyFont="1" applyFill="1" applyBorder="1" applyAlignment="1">
      <alignment vertical="center" wrapText="1"/>
    </xf>
    <xf numFmtId="0" fontId="0" fillId="33" borderId="10" xfId="0" applyFill="1" applyBorder="1" applyAlignment="1">
      <alignment vertical="center" wrapText="1"/>
    </xf>
    <xf numFmtId="0" fontId="2" fillId="37" borderId="10" xfId="0" applyFont="1" applyFill="1" applyBorder="1" applyAlignment="1">
      <alignment horizontal="center" vertical="center" wrapText="1"/>
    </xf>
    <xf numFmtId="0" fontId="75"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 fillId="33" borderId="18" xfId="0" applyFont="1" applyFill="1" applyBorder="1" applyAlignment="1">
      <alignment vertical="center" wrapText="1"/>
    </xf>
    <xf numFmtId="0" fontId="0" fillId="33" borderId="17" xfId="0" applyFont="1" applyFill="1" applyBorder="1" applyAlignment="1">
      <alignment vertical="center" wrapText="1"/>
    </xf>
    <xf numFmtId="0" fontId="77" fillId="0" borderId="22" xfId="0" applyFont="1" applyFill="1" applyBorder="1" applyAlignment="1">
      <alignment horizontal="center" vertical="top" wrapText="1"/>
    </xf>
    <xf numFmtId="0" fontId="15" fillId="0" borderId="22" xfId="0" applyFont="1" applyFill="1" applyBorder="1" applyAlignment="1">
      <alignment horizontal="center" vertical="top" wrapText="1" readingOrder="1"/>
    </xf>
    <xf numFmtId="0" fontId="0" fillId="33" borderId="10" xfId="0" applyFill="1" applyBorder="1" applyAlignment="1">
      <alignment horizontal="center" vertical="center" wrapText="1"/>
    </xf>
    <xf numFmtId="0" fontId="0" fillId="33" borderId="0" xfId="0" applyFill="1" applyAlignment="1">
      <alignment horizontal="center" vertical="center" wrapText="1"/>
    </xf>
    <xf numFmtId="0" fontId="77" fillId="0" borderId="23" xfId="0" applyFont="1" applyFill="1" applyBorder="1" applyAlignment="1">
      <alignment horizontal="center" vertical="top" wrapText="1"/>
    </xf>
    <xf numFmtId="0" fontId="75" fillId="33" borderId="0" xfId="0" applyFont="1" applyFill="1" applyAlignment="1">
      <alignment vertical="center" wrapText="1"/>
    </xf>
    <xf numFmtId="0" fontId="0" fillId="33" borderId="10"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0" fillId="7" borderId="24" xfId="0" applyFont="1" applyFill="1" applyBorder="1" applyAlignment="1">
      <alignment horizontal="justify" vertical="center" wrapText="1"/>
    </xf>
    <xf numFmtId="0" fontId="0" fillId="7" borderId="10" xfId="0" applyFont="1" applyFill="1" applyBorder="1" applyAlignment="1">
      <alignment horizontal="center" vertical="center" wrapText="1"/>
    </xf>
    <xf numFmtId="0" fontId="0" fillId="7" borderId="10" xfId="0" applyFont="1" applyFill="1" applyBorder="1" applyAlignment="1">
      <alignment vertical="center" wrapText="1"/>
    </xf>
    <xf numFmtId="0" fontId="0" fillId="7" borderId="17" xfId="0" applyFont="1" applyFill="1" applyBorder="1" applyAlignment="1">
      <alignment vertical="center" wrapText="1"/>
    </xf>
    <xf numFmtId="0" fontId="0" fillId="5" borderId="17" xfId="0" applyFont="1" applyFill="1" applyBorder="1" applyAlignment="1">
      <alignment vertical="center" wrapText="1"/>
    </xf>
    <xf numFmtId="0" fontId="0" fillId="5" borderId="10" xfId="0" applyFont="1" applyFill="1" applyBorder="1" applyAlignment="1">
      <alignment horizontal="center" vertical="center" wrapText="1"/>
    </xf>
    <xf numFmtId="0" fontId="0" fillId="7" borderId="0" xfId="0" applyFill="1" applyAlignment="1">
      <alignment vertical="center" wrapText="1"/>
    </xf>
    <xf numFmtId="0" fontId="0" fillId="5" borderId="0" xfId="0" applyFill="1" applyAlignment="1">
      <alignment vertical="center" wrapText="1"/>
    </xf>
    <xf numFmtId="0" fontId="1" fillId="5"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1" fillId="16" borderId="10" xfId="0" applyFont="1" applyFill="1" applyBorder="1" applyAlignment="1">
      <alignment horizontal="center" vertical="center" wrapText="1"/>
    </xf>
    <xf numFmtId="0" fontId="1" fillId="5" borderId="10" xfId="0" applyFont="1" applyFill="1" applyBorder="1" applyAlignment="1">
      <alignment vertical="center" wrapText="1"/>
    </xf>
    <xf numFmtId="0" fontId="1" fillId="7" borderId="10" xfId="0" applyFont="1" applyFill="1" applyBorder="1" applyAlignment="1">
      <alignment vertical="center" wrapText="1"/>
    </xf>
    <xf numFmtId="0" fontId="18" fillId="33" borderId="0" xfId="0" applyFont="1" applyFill="1" applyBorder="1" applyAlignment="1">
      <alignment horizontal="center" vertical="center" wrapText="1"/>
    </xf>
    <xf numFmtId="0" fontId="15" fillId="37" borderId="10"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1" fillId="0" borderId="10" xfId="0" applyFont="1" applyFill="1" applyBorder="1" applyAlignment="1">
      <alignment vertical="center" wrapText="1"/>
    </xf>
    <xf numFmtId="0" fontId="0" fillId="0" borderId="10" xfId="0" applyFont="1" applyFill="1" applyBorder="1" applyAlignment="1">
      <alignment vertical="center" wrapText="1"/>
    </xf>
    <xf numFmtId="0" fontId="77" fillId="0" borderId="23" xfId="0" applyFont="1" applyFill="1" applyBorder="1" applyAlignment="1">
      <alignment horizontal="center" vertical="top" wrapText="1"/>
    </xf>
    <xf numFmtId="0" fontId="10" fillId="0" borderId="23" xfId="0" applyFont="1" applyFill="1" applyBorder="1" applyAlignment="1">
      <alignment horizontal="center" vertical="top" wrapText="1" readingOrder="1"/>
    </xf>
    <xf numFmtId="9" fontId="12" fillId="32" borderId="10" xfId="59" applyFont="1" applyFill="1" applyBorder="1" applyAlignment="1">
      <alignment horizontal="center" vertical="top" wrapText="1"/>
    </xf>
    <xf numFmtId="15" fontId="12" fillId="32" borderId="10" xfId="0" applyNumberFormat="1" applyFont="1" applyFill="1" applyBorder="1" applyAlignment="1">
      <alignment horizontal="center" vertical="top" wrapText="1"/>
    </xf>
    <xf numFmtId="15" fontId="12" fillId="32" borderId="10" xfId="0" applyNumberFormat="1" applyFont="1" applyFill="1" applyBorder="1" applyAlignment="1">
      <alignment vertical="top" wrapText="1"/>
    </xf>
    <xf numFmtId="0" fontId="15" fillId="37" borderId="10"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0" fillId="25" borderId="0" xfId="0" applyFill="1" applyAlignment="1">
      <alignment vertical="center" wrapText="1"/>
    </xf>
    <xf numFmtId="0" fontId="1" fillId="0" borderId="15" xfId="0" applyFont="1" applyFill="1" applyBorder="1" applyAlignment="1">
      <alignment vertical="center" wrapText="1"/>
    </xf>
    <xf numFmtId="15" fontId="12" fillId="32" borderId="10" xfId="0" applyNumberFormat="1" applyFont="1" applyFill="1" applyBorder="1" applyAlignment="1">
      <alignment horizontal="left" vertical="top" wrapText="1"/>
    </xf>
    <xf numFmtId="0" fontId="6" fillId="14" borderId="0" xfId="0" applyFont="1" applyFill="1" applyAlignment="1">
      <alignment vertical="center" wrapText="1"/>
    </xf>
    <xf numFmtId="0" fontId="0" fillId="14" borderId="0" xfId="0" applyFill="1" applyAlignment="1">
      <alignment vertical="center" wrapText="1"/>
    </xf>
    <xf numFmtId="9" fontId="79" fillId="32" borderId="10" xfId="58" applyFont="1" applyFill="1" applyBorder="1" applyAlignment="1">
      <alignment horizontal="center" vertical="top" wrapText="1" readingOrder="1"/>
    </xf>
    <xf numFmtId="0" fontId="82" fillId="0" borderId="17" xfId="0" applyFont="1" applyFill="1" applyBorder="1" applyAlignment="1">
      <alignment vertical="top" wrapText="1"/>
    </xf>
    <xf numFmtId="9" fontId="79" fillId="32" borderId="17" xfId="58" applyFont="1" applyFill="1" applyBorder="1" applyAlignment="1">
      <alignment horizontal="center" vertical="top" wrapText="1"/>
    </xf>
    <xf numFmtId="9" fontId="79" fillId="32" borderId="17" xfId="0" applyNumberFormat="1" applyFont="1" applyFill="1" applyBorder="1" applyAlignment="1">
      <alignment horizontal="center" vertical="top" wrapText="1"/>
    </xf>
    <xf numFmtId="9" fontId="79" fillId="32" borderId="10" xfId="58" applyFont="1" applyFill="1" applyBorder="1" applyAlignment="1">
      <alignment horizontal="center" vertical="top" wrapText="1"/>
    </xf>
    <xf numFmtId="0" fontId="82" fillId="0" borderId="10" xfId="0" applyFont="1" applyFill="1" applyBorder="1" applyAlignment="1">
      <alignment vertical="top" wrapText="1"/>
    </xf>
    <xf numFmtId="0" fontId="15" fillId="37" borderId="10"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77" fillId="0" borderId="22" xfId="0" applyFont="1" applyFill="1" applyBorder="1" applyAlignment="1">
      <alignment horizontal="center" vertical="top" wrapText="1"/>
    </xf>
    <xf numFmtId="0" fontId="10" fillId="37" borderId="10"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5" fillId="37" borderId="10" xfId="0" applyFont="1" applyFill="1" applyBorder="1" applyAlignment="1">
      <alignment horizontal="center" vertical="center" wrapText="1"/>
    </xf>
    <xf numFmtId="9" fontId="80" fillId="32" borderId="10" xfId="59" applyFont="1" applyFill="1" applyBorder="1" applyAlignment="1">
      <alignment horizontal="center" vertical="center" wrapText="1"/>
    </xf>
    <xf numFmtId="15" fontId="80" fillId="32" borderId="10" xfId="0" applyNumberFormat="1" applyFont="1" applyFill="1" applyBorder="1" applyAlignment="1">
      <alignment horizontal="center" vertical="center" wrapText="1"/>
    </xf>
    <xf numFmtId="15" fontId="80" fillId="32" borderId="10" xfId="0" applyNumberFormat="1" applyFont="1" applyFill="1" applyBorder="1" applyAlignment="1">
      <alignment horizontal="left" vertical="center" wrapText="1"/>
    </xf>
    <xf numFmtId="0" fontId="1" fillId="33" borderId="0"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5" fillId="37" borderId="10" xfId="0" applyFont="1" applyFill="1" applyBorder="1" applyAlignment="1">
      <alignment horizontal="center" vertical="center" wrapText="1"/>
    </xf>
    <xf numFmtId="0" fontId="15" fillId="37" borderId="10"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0" fillId="37" borderId="10" xfId="0" applyFont="1" applyFill="1" applyBorder="1" applyAlignment="1">
      <alignment horizontal="center" vertical="center" wrapText="1"/>
    </xf>
    <xf numFmtId="210" fontId="0" fillId="0" borderId="0" xfId="53" applyNumberFormat="1" applyFont="1" applyFill="1" applyAlignment="1">
      <alignment vertical="center" wrapText="1"/>
    </xf>
    <xf numFmtId="0" fontId="9" fillId="0" borderId="0" xfId="0" applyFont="1" applyFill="1" applyAlignment="1">
      <alignment vertical="center" wrapText="1"/>
    </xf>
    <xf numFmtId="210" fontId="0" fillId="0" borderId="0" xfId="53" applyNumberFormat="1" applyFont="1" applyAlignment="1">
      <alignment/>
    </xf>
    <xf numFmtId="210" fontId="0" fillId="0" borderId="0" xfId="0" applyNumberFormat="1" applyAlignment="1">
      <alignment/>
    </xf>
    <xf numFmtId="210" fontId="83" fillId="0" borderId="10" xfId="53" applyNumberFormat="1" applyFont="1" applyFill="1" applyBorder="1" applyAlignment="1">
      <alignment horizontal="center" vertical="center" wrapText="1"/>
    </xf>
    <xf numFmtId="193" fontId="12" fillId="32" borderId="10" xfId="0" applyNumberFormat="1" applyFont="1" applyFill="1" applyBorder="1" applyAlignment="1">
      <alignment horizontal="center" vertical="top" wrapText="1"/>
    </xf>
    <xf numFmtId="0" fontId="10" fillId="37" borderId="10"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5" fillId="37" borderId="10" xfId="0" applyFont="1" applyFill="1" applyBorder="1" applyAlignment="1">
      <alignment horizontal="center" vertical="center" wrapText="1"/>
    </xf>
    <xf numFmtId="0" fontId="79" fillId="32" borderId="25" xfId="0" applyFont="1" applyFill="1" applyBorder="1" applyAlignment="1" applyProtection="1">
      <alignment horizontal="center" vertical="top" wrapText="1"/>
      <protection locked="0"/>
    </xf>
    <xf numFmtId="0" fontId="82" fillId="0" borderId="10" xfId="0" applyFont="1" applyFill="1" applyBorder="1" applyAlignment="1">
      <alignment vertical="top" wrapText="1" readingOrder="1"/>
    </xf>
    <xf numFmtId="0" fontId="82" fillId="0" borderId="10" xfId="0" applyFont="1" applyFill="1" applyBorder="1" applyAlignment="1">
      <alignment vertical="top" wrapText="1"/>
    </xf>
    <xf numFmtId="0" fontId="6" fillId="33" borderId="11" xfId="0" applyFont="1" applyFill="1" applyBorder="1" applyAlignment="1">
      <alignment horizontal="center" vertical="center" wrapText="1"/>
    </xf>
    <xf numFmtId="0" fontId="82" fillId="0" borderId="15" xfId="0" applyFont="1" applyFill="1" applyBorder="1" applyAlignment="1">
      <alignment vertical="top" wrapText="1"/>
    </xf>
    <xf numFmtId="0" fontId="71" fillId="33" borderId="0" xfId="0" applyFont="1" applyFill="1" applyAlignment="1">
      <alignment vertical="center" wrapText="1"/>
    </xf>
    <xf numFmtId="0" fontId="71" fillId="33" borderId="0" xfId="0" applyFont="1" applyFill="1" applyAlignment="1">
      <alignment horizontal="center" vertical="center" wrapText="1"/>
    </xf>
    <xf numFmtId="0" fontId="6" fillId="0" borderId="0" xfId="0" applyFont="1" applyFill="1" applyAlignment="1">
      <alignment vertical="center" wrapText="1"/>
    </xf>
    <xf numFmtId="0" fontId="80" fillId="0" borderId="0" xfId="0" applyFont="1" applyFill="1" applyBorder="1" applyAlignment="1">
      <alignment horizontal="left" vertical="top" wrapText="1"/>
    </xf>
    <xf numFmtId="0" fontId="0" fillId="0" borderId="0" xfId="0" applyFont="1" applyFill="1" applyAlignment="1">
      <alignment vertical="center" wrapText="1"/>
    </xf>
    <xf numFmtId="0" fontId="76" fillId="35" borderId="10" xfId="0" applyFont="1" applyFill="1" applyBorder="1" applyAlignment="1">
      <alignment horizontal="justify" vertical="center" wrapText="1"/>
    </xf>
    <xf numFmtId="0" fontId="83" fillId="10" borderId="10" xfId="0" applyFont="1" applyFill="1" applyBorder="1" applyAlignment="1">
      <alignment horizontal="center" vertical="center" wrapText="1"/>
    </xf>
    <xf numFmtId="0" fontId="77" fillId="10" borderId="16" xfId="0" applyFont="1" applyFill="1" applyBorder="1" applyAlignment="1">
      <alignment horizontal="left" vertical="center" wrapText="1"/>
    </xf>
    <xf numFmtId="0" fontId="77" fillId="10" borderId="26" xfId="0" applyFont="1" applyFill="1" applyBorder="1" applyAlignment="1">
      <alignment horizontal="left" vertical="center" wrapText="1"/>
    </xf>
    <xf numFmtId="0" fontId="77" fillId="10" borderId="27" xfId="0" applyFont="1" applyFill="1" applyBorder="1" applyAlignment="1">
      <alignment horizontal="left" vertical="center" wrapText="1"/>
    </xf>
    <xf numFmtId="0" fontId="76" fillId="0" borderId="10" xfId="0" applyFont="1" applyFill="1" applyBorder="1" applyAlignment="1">
      <alignment horizontal="justify" vertical="center" wrapText="1"/>
    </xf>
    <xf numFmtId="0" fontId="84" fillId="35" borderId="0" xfId="0" applyFont="1" applyFill="1" applyAlignment="1" applyProtection="1">
      <alignment horizontal="center"/>
      <protection locked="0"/>
    </xf>
    <xf numFmtId="0" fontId="0" fillId="32" borderId="28" xfId="0" applyFill="1" applyBorder="1" applyAlignment="1" applyProtection="1">
      <alignment horizontal="left" vertical="center" wrapText="1"/>
      <protection locked="0"/>
    </xf>
    <xf numFmtId="0" fontId="0" fillId="32" borderId="29" xfId="0" applyFill="1" applyBorder="1" applyAlignment="1" applyProtection="1">
      <alignment horizontal="left" vertical="center"/>
      <protection locked="0"/>
    </xf>
    <xf numFmtId="0" fontId="0" fillId="32" borderId="30" xfId="0" applyFill="1" applyBorder="1" applyAlignment="1" applyProtection="1">
      <alignment horizontal="left" vertical="center"/>
      <protection locked="0"/>
    </xf>
    <xf numFmtId="0" fontId="0" fillId="35" borderId="0" xfId="0" applyFill="1" applyAlignment="1">
      <alignment horizontal="center"/>
    </xf>
    <xf numFmtId="0" fontId="83" fillId="10" borderId="13" xfId="0" applyFont="1" applyFill="1" applyBorder="1" applyAlignment="1">
      <alignment horizontal="center" vertical="center" wrapText="1"/>
    </xf>
    <xf numFmtId="0" fontId="83" fillId="10" borderId="14" xfId="0" applyFont="1" applyFill="1" applyBorder="1" applyAlignment="1">
      <alignment horizontal="center" vertical="center" wrapText="1"/>
    </xf>
    <xf numFmtId="0" fontId="83" fillId="10" borderId="12" xfId="0" applyFont="1" applyFill="1" applyBorder="1" applyAlignment="1">
      <alignment horizontal="center" vertical="center" wrapText="1"/>
    </xf>
    <xf numFmtId="0" fontId="0" fillId="35" borderId="31" xfId="0" applyFill="1" applyBorder="1" applyAlignment="1">
      <alignment horizontal="center"/>
    </xf>
    <xf numFmtId="0" fontId="0" fillId="35" borderId="32" xfId="0" applyFill="1" applyBorder="1" applyAlignment="1">
      <alignment horizontal="center"/>
    </xf>
    <xf numFmtId="0" fontId="83" fillId="10" borderId="33" xfId="0" applyFont="1" applyFill="1" applyBorder="1" applyAlignment="1">
      <alignment horizontal="center" wrapText="1"/>
    </xf>
    <xf numFmtId="0" fontId="85" fillId="10" borderId="34" xfId="0" applyFont="1" applyFill="1" applyBorder="1" applyAlignment="1">
      <alignment horizontal="center"/>
    </xf>
    <xf numFmtId="0" fontId="85" fillId="10" borderId="35" xfId="0" applyFont="1" applyFill="1" applyBorder="1" applyAlignment="1">
      <alignment horizontal="center"/>
    </xf>
    <xf numFmtId="0" fontId="84" fillId="10" borderId="36" xfId="0" applyFont="1" applyFill="1" applyBorder="1" applyAlignment="1">
      <alignment horizontal="center" vertical="center" wrapText="1"/>
    </xf>
    <xf numFmtId="0" fontId="84" fillId="10" borderId="37" xfId="0" applyFont="1" applyFill="1" applyBorder="1" applyAlignment="1">
      <alignment horizontal="center" vertical="center" wrapText="1"/>
    </xf>
    <xf numFmtId="0" fontId="84" fillId="10" borderId="38" xfId="0" applyFont="1" applyFill="1" applyBorder="1" applyAlignment="1">
      <alignment horizontal="center" vertical="center" wrapText="1"/>
    </xf>
    <xf numFmtId="0" fontId="0" fillId="32" borderId="29" xfId="0" applyFill="1" applyBorder="1" applyAlignment="1" applyProtection="1">
      <alignment horizontal="left" vertical="center" wrapText="1"/>
      <protection locked="0"/>
    </xf>
    <xf numFmtId="0" fontId="0" fillId="32" borderId="30" xfId="0" applyFill="1" applyBorder="1" applyAlignment="1" applyProtection="1">
      <alignment horizontal="left" vertical="center" wrapText="1"/>
      <protection locked="0"/>
    </xf>
    <xf numFmtId="0" fontId="0" fillId="32" borderId="39" xfId="0" applyFill="1" applyBorder="1" applyAlignment="1" applyProtection="1">
      <alignment horizontal="left" vertical="center" wrapText="1"/>
      <protection locked="0"/>
    </xf>
    <xf numFmtId="0" fontId="75" fillId="35" borderId="13" xfId="0" applyFont="1" applyFill="1" applyBorder="1" applyAlignment="1">
      <alignment horizontal="center" vertical="center"/>
    </xf>
    <xf numFmtId="0" fontId="75" fillId="35" borderId="14" xfId="0" applyFont="1" applyFill="1" applyBorder="1" applyAlignment="1">
      <alignment horizontal="center" vertical="center"/>
    </xf>
    <xf numFmtId="0" fontId="83" fillId="10" borderId="16" xfId="0" applyFont="1" applyFill="1" applyBorder="1" applyAlignment="1">
      <alignment horizontal="center" vertical="center" wrapText="1"/>
    </xf>
    <xf numFmtId="0" fontId="83" fillId="10" borderId="26" xfId="0" applyFont="1" applyFill="1" applyBorder="1" applyAlignment="1">
      <alignment horizontal="center" vertical="center" wrapText="1"/>
    </xf>
    <xf numFmtId="0" fontId="83" fillId="10" borderId="27" xfId="0" applyFont="1" applyFill="1" applyBorder="1" applyAlignment="1">
      <alignment horizontal="center" vertical="center" wrapText="1"/>
    </xf>
    <xf numFmtId="0" fontId="76" fillId="35" borderId="16" xfId="0" applyFont="1" applyFill="1" applyBorder="1" applyAlignment="1">
      <alignment horizontal="justify" vertical="center" wrapText="1"/>
    </xf>
    <xf numFmtId="0" fontId="76" fillId="35" borderId="26" xfId="0" applyFont="1" applyFill="1" applyBorder="1" applyAlignment="1">
      <alignment horizontal="justify" vertical="center" wrapText="1"/>
    </xf>
    <xf numFmtId="0" fontId="76" fillId="35" borderId="27" xfId="0" applyFont="1" applyFill="1" applyBorder="1" applyAlignment="1">
      <alignment horizontal="justify" vertical="center" wrapText="1"/>
    </xf>
    <xf numFmtId="191" fontId="10" fillId="38" borderId="16" xfId="0" applyNumberFormat="1" applyFont="1" applyFill="1" applyBorder="1" applyAlignment="1">
      <alignment horizontal="center" vertical="center" wrapText="1"/>
    </xf>
    <xf numFmtId="191" fontId="10" fillId="38" borderId="27" xfId="0" applyNumberFormat="1" applyFont="1" applyFill="1" applyBorder="1" applyAlignment="1">
      <alignment horizontal="center" vertical="center" wrapText="1"/>
    </xf>
    <xf numFmtId="208" fontId="11" fillId="38" borderId="16" xfId="0" applyNumberFormat="1" applyFont="1" applyFill="1" applyBorder="1" applyAlignment="1">
      <alignment horizontal="center" vertical="center" wrapText="1"/>
    </xf>
    <xf numFmtId="208" fontId="11" fillId="38" borderId="27" xfId="0" applyNumberFormat="1" applyFont="1" applyFill="1" applyBorder="1" applyAlignment="1">
      <alignment horizontal="center" vertical="center" wrapText="1"/>
    </xf>
    <xf numFmtId="0" fontId="15" fillId="37" borderId="10"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17" fillId="35" borderId="11" xfId="0" applyFont="1" applyFill="1" applyBorder="1" applyAlignment="1">
      <alignment horizontal="left" vertical="top" wrapText="1" readingOrder="1"/>
    </xf>
    <xf numFmtId="0" fontId="17" fillId="35" borderId="40" xfId="0" applyFont="1" applyFill="1" applyBorder="1" applyAlignment="1">
      <alignment horizontal="left" vertical="top" wrapText="1" readingOrder="1"/>
    </xf>
    <xf numFmtId="0" fontId="17" fillId="35" borderId="15" xfId="0" applyFont="1" applyFill="1" applyBorder="1" applyAlignment="1">
      <alignment horizontal="left" vertical="top" wrapText="1" readingOrder="1"/>
    </xf>
    <xf numFmtId="0" fontId="18" fillId="33" borderId="11" xfId="0" applyFont="1" applyFill="1" applyBorder="1" applyAlignment="1">
      <alignment horizontal="left" vertical="top" wrapText="1"/>
    </xf>
    <xf numFmtId="0" fontId="18" fillId="33" borderId="40" xfId="0" applyFont="1" applyFill="1" applyBorder="1" applyAlignment="1">
      <alignment horizontal="left" vertical="top" wrapText="1"/>
    </xf>
    <xf numFmtId="0" fontId="18" fillId="33" borderId="15" xfId="0" applyFont="1" applyFill="1" applyBorder="1" applyAlignment="1">
      <alignment horizontal="left" vertical="top" wrapText="1"/>
    </xf>
    <xf numFmtId="0" fontId="1" fillId="33" borderId="10" xfId="0" applyFont="1" applyFill="1" applyBorder="1" applyAlignment="1">
      <alignment horizontal="left" vertical="center" wrapText="1"/>
    </xf>
    <xf numFmtId="0" fontId="75" fillId="33" borderId="10" xfId="0" applyFont="1" applyFill="1" applyBorder="1" applyAlignment="1">
      <alignment horizontal="left" vertical="top" wrapText="1"/>
    </xf>
    <xf numFmtId="0" fontId="86" fillId="41" borderId="10" xfId="0" applyFont="1" applyFill="1" applyBorder="1" applyAlignment="1">
      <alignment horizontal="right" vertical="center" wrapText="1"/>
    </xf>
    <xf numFmtId="0" fontId="18" fillId="10" borderId="10" xfId="0" applyFont="1" applyFill="1" applyBorder="1" applyAlignment="1">
      <alignment horizontal="center" vertical="center" wrapText="1"/>
    </xf>
    <xf numFmtId="0" fontId="18" fillId="33" borderId="11" xfId="0" applyFont="1" applyFill="1" applyBorder="1" applyAlignment="1">
      <alignment horizontal="left" vertical="top" wrapText="1" readingOrder="1"/>
    </xf>
    <xf numFmtId="0" fontId="18" fillId="33" borderId="40" xfId="0" applyFont="1" applyFill="1" applyBorder="1" applyAlignment="1">
      <alignment horizontal="left" vertical="top" wrapText="1" readingOrder="1"/>
    </xf>
    <xf numFmtId="0" fontId="18" fillId="33" borderId="15" xfId="0" applyFont="1" applyFill="1" applyBorder="1" applyAlignment="1">
      <alignment horizontal="left" vertical="top" wrapText="1" readingOrder="1"/>
    </xf>
    <xf numFmtId="0" fontId="10" fillId="37" borderId="10" xfId="0" applyFont="1" applyFill="1" applyBorder="1" applyAlignment="1">
      <alignment horizontal="center" vertical="center" wrapText="1"/>
    </xf>
    <xf numFmtId="0" fontId="7" fillId="40" borderId="10" xfId="0" applyFont="1" applyFill="1" applyBorder="1" applyAlignment="1">
      <alignment horizontal="center" vertical="center" wrapText="1"/>
    </xf>
    <xf numFmtId="0" fontId="7" fillId="40" borderId="15"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21" fillId="32" borderId="1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0" fillId="37" borderId="41" xfId="0" applyFont="1" applyFill="1" applyBorder="1" applyAlignment="1">
      <alignment horizontal="center" vertical="center" wrapText="1"/>
    </xf>
    <xf numFmtId="0" fontId="10" fillId="37" borderId="42" xfId="0" applyFont="1" applyFill="1" applyBorder="1" applyAlignment="1">
      <alignment horizontal="center" vertical="center" wrapText="1"/>
    </xf>
    <xf numFmtId="0" fontId="10" fillId="37" borderId="43" xfId="0" applyFont="1" applyFill="1" applyBorder="1" applyAlignment="1">
      <alignment horizontal="center" vertical="center" wrapText="1"/>
    </xf>
    <xf numFmtId="0" fontId="10" fillId="37" borderId="44" xfId="0" applyFont="1" applyFill="1" applyBorder="1" applyAlignment="1">
      <alignment horizontal="center" vertical="center" wrapText="1"/>
    </xf>
    <xf numFmtId="0" fontId="10" fillId="37" borderId="45" xfId="0" applyFont="1" applyFill="1" applyBorder="1" applyAlignment="1">
      <alignment horizontal="center" vertical="center" wrapText="1"/>
    </xf>
    <xf numFmtId="0" fontId="10" fillId="37" borderId="46" xfId="0" applyFont="1" applyFill="1" applyBorder="1" applyAlignment="1">
      <alignment horizontal="center" vertical="center" wrapText="1"/>
    </xf>
    <xf numFmtId="0" fontId="21" fillId="32" borderId="16" xfId="0" applyFont="1" applyFill="1" applyBorder="1" applyAlignment="1">
      <alignment horizontal="center" vertical="center" wrapText="1"/>
    </xf>
    <xf numFmtId="0" fontId="21" fillId="32" borderId="26" xfId="0" applyFont="1" applyFill="1" applyBorder="1" applyAlignment="1">
      <alignment horizontal="center" vertical="center" wrapText="1"/>
    </xf>
    <xf numFmtId="0" fontId="21" fillId="32" borderId="27"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35" borderId="10" xfId="0" applyFont="1" applyFill="1" applyBorder="1" applyAlignment="1">
      <alignment horizontal="center" vertical="center" wrapText="1"/>
    </xf>
    <xf numFmtId="191" fontId="10" fillId="33" borderId="10" xfId="0" applyNumberFormat="1"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10" borderId="26" xfId="0" applyFont="1" applyFill="1" applyBorder="1" applyAlignment="1">
      <alignment horizontal="center" vertical="center" wrapText="1"/>
    </xf>
    <xf numFmtId="0" fontId="23" fillId="10" borderId="27"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10" fillId="37" borderId="15"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77" fillId="0" borderId="22" xfId="0" applyFont="1" applyFill="1" applyBorder="1" applyAlignment="1">
      <alignment horizontal="center" vertical="top" wrapText="1"/>
    </xf>
    <xf numFmtId="0" fontId="77" fillId="0" borderId="47" xfId="0" applyFont="1" applyFill="1" applyBorder="1" applyAlignment="1">
      <alignment horizontal="center" vertical="top" wrapText="1"/>
    </xf>
    <xf numFmtId="0" fontId="77" fillId="0" borderId="48" xfId="0" applyFont="1" applyFill="1" applyBorder="1" applyAlignment="1">
      <alignment horizontal="center" vertical="top" wrapText="1"/>
    </xf>
    <xf numFmtId="0" fontId="15" fillId="37" borderId="10" xfId="0" applyFont="1" applyFill="1" applyBorder="1" applyAlignment="1">
      <alignment horizontal="center" vertical="center" wrapText="1" readingOrder="1"/>
    </xf>
    <xf numFmtId="0" fontId="15" fillId="37" borderId="11" xfId="0" applyFont="1" applyFill="1" applyBorder="1" applyAlignment="1">
      <alignment horizontal="center" vertical="center" wrapText="1" readingOrder="1"/>
    </xf>
    <xf numFmtId="0" fontId="0" fillId="33" borderId="49" xfId="0" applyFill="1" applyBorder="1" applyAlignment="1">
      <alignment horizontal="center" vertical="center" wrapText="1"/>
    </xf>
    <xf numFmtId="0" fontId="0" fillId="33" borderId="0" xfId="0" applyFill="1" applyAlignment="1">
      <alignment horizontal="center" vertical="center" wrapText="1"/>
    </xf>
    <xf numFmtId="0" fontId="0" fillId="33" borderId="10" xfId="0" applyFill="1" applyBorder="1" applyAlignment="1">
      <alignment horizontal="center" vertical="center" wrapText="1"/>
    </xf>
    <xf numFmtId="0" fontId="0" fillId="33" borderId="16" xfId="0" applyFill="1" applyBorder="1" applyAlignment="1">
      <alignment horizontal="center" vertical="center" wrapText="1"/>
    </xf>
    <xf numFmtId="0" fontId="77" fillId="0" borderId="50" xfId="0" applyFont="1" applyFill="1" applyBorder="1" applyAlignment="1">
      <alignment horizontal="center" vertical="top" wrapText="1"/>
    </xf>
    <xf numFmtId="0" fontId="77" fillId="0" borderId="51" xfId="0" applyFont="1" applyFill="1" applyBorder="1" applyAlignment="1">
      <alignment horizontal="center" vertical="top" wrapText="1"/>
    </xf>
    <xf numFmtId="0" fontId="10" fillId="37" borderId="4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0" fillId="0" borderId="22" xfId="0" applyFont="1" applyFill="1" applyBorder="1" applyAlignment="1">
      <alignment horizontal="center" vertical="top" wrapText="1" readingOrder="1"/>
    </xf>
    <xf numFmtId="0" fontId="10" fillId="0" borderId="47" xfId="0" applyFont="1" applyFill="1" applyBorder="1" applyAlignment="1">
      <alignment horizontal="center" vertical="top" wrapText="1" readingOrder="1"/>
    </xf>
    <xf numFmtId="0" fontId="15" fillId="0" borderId="22" xfId="0" applyFont="1" applyFill="1" applyBorder="1" applyAlignment="1">
      <alignment horizontal="center" vertical="top" wrapText="1" readingOrder="1"/>
    </xf>
    <xf numFmtId="0" fontId="15" fillId="0" borderId="47" xfId="0" applyFont="1" applyFill="1" applyBorder="1" applyAlignment="1">
      <alignment horizontal="center" vertical="top" wrapText="1" readingOrder="1"/>
    </xf>
    <xf numFmtId="0" fontId="0" fillId="33" borderId="0" xfId="0" applyFill="1" applyBorder="1" applyAlignment="1">
      <alignment horizontal="center" vertical="center" wrapText="1"/>
    </xf>
    <xf numFmtId="0" fontId="18" fillId="37" borderId="10" xfId="0" applyFont="1" applyFill="1" applyBorder="1" applyAlignment="1">
      <alignment horizontal="center" vertical="center" wrapText="1"/>
    </xf>
    <xf numFmtId="0" fontId="75" fillId="37" borderId="10" xfId="0" applyFont="1" applyFill="1" applyBorder="1" applyAlignment="1">
      <alignment horizontal="center" vertical="center" wrapText="1"/>
    </xf>
    <xf numFmtId="0" fontId="22" fillId="10" borderId="16" xfId="0" applyFont="1" applyFill="1" applyBorder="1" applyAlignment="1">
      <alignment horizontal="center" vertical="center" wrapText="1"/>
    </xf>
    <xf numFmtId="0" fontId="22" fillId="10" borderId="26" xfId="0" applyFont="1" applyFill="1" applyBorder="1" applyAlignment="1">
      <alignment horizontal="center" vertical="center" wrapText="1"/>
    </xf>
    <xf numFmtId="0" fontId="22" fillId="10" borderId="27" xfId="0" applyFont="1" applyFill="1" applyBorder="1" applyAlignment="1">
      <alignment horizontal="center" vertical="center" wrapText="1"/>
    </xf>
    <xf numFmtId="0" fontId="7" fillId="40" borderId="16" xfId="0" applyFont="1" applyFill="1" applyBorder="1" applyAlignment="1">
      <alignment horizontal="center" vertical="center" wrapText="1"/>
    </xf>
    <xf numFmtId="0" fontId="7" fillId="40" borderId="26" xfId="0" applyFont="1" applyFill="1" applyBorder="1" applyAlignment="1">
      <alignment horizontal="center" vertical="center" wrapText="1"/>
    </xf>
    <xf numFmtId="0" fontId="7" fillId="40" borderId="27" xfId="0" applyFont="1" applyFill="1" applyBorder="1" applyAlignment="1">
      <alignment horizontal="center" vertical="center" wrapText="1"/>
    </xf>
    <xf numFmtId="0" fontId="15" fillId="37" borderId="22" xfId="0" applyFont="1" applyFill="1" applyBorder="1" applyAlignment="1">
      <alignment horizontal="center" vertical="center" wrapText="1" readingOrder="1"/>
    </xf>
    <xf numFmtId="0" fontId="15" fillId="37" borderId="48" xfId="0" applyFont="1" applyFill="1" applyBorder="1" applyAlignment="1">
      <alignment horizontal="center" vertical="center" wrapText="1" readingOrder="1"/>
    </xf>
    <xf numFmtId="0" fontId="1" fillId="7" borderId="10" xfId="0" applyFont="1" applyFill="1" applyBorder="1" applyAlignment="1">
      <alignment horizontal="center" vertical="center" wrapText="1"/>
    </xf>
    <xf numFmtId="0" fontId="15" fillId="37" borderId="17" xfId="0" applyFont="1" applyFill="1" applyBorder="1" applyAlignment="1">
      <alignment horizontal="center" vertical="center" wrapText="1" readingOrder="1"/>
    </xf>
    <xf numFmtId="0" fontId="75" fillId="37" borderId="11" xfId="0" applyFont="1" applyFill="1" applyBorder="1" applyAlignment="1">
      <alignment horizontal="center" vertical="center" wrapText="1"/>
    </xf>
    <xf numFmtId="0" fontId="10" fillId="0" borderId="50" xfId="0" applyFont="1" applyFill="1" applyBorder="1" applyAlignment="1">
      <alignment horizontal="center" vertical="top" wrapText="1" readingOrder="1"/>
    </xf>
    <xf numFmtId="0" fontId="10" fillId="0" borderId="23" xfId="0" applyFont="1" applyFill="1" applyBorder="1" applyAlignment="1">
      <alignment horizontal="center" vertical="top" wrapText="1" readingOrder="1"/>
    </xf>
    <xf numFmtId="0" fontId="77" fillId="0" borderId="23" xfId="0" applyFont="1" applyFill="1" applyBorder="1" applyAlignment="1">
      <alignment horizontal="center" vertical="top" wrapText="1"/>
    </xf>
    <xf numFmtId="0" fontId="0" fillId="33" borderId="0" xfId="0" applyFill="1" applyAlignment="1">
      <alignment horizontal="left" vertical="center" wrapText="1"/>
    </xf>
    <xf numFmtId="0" fontId="6" fillId="14" borderId="49" xfId="0" applyFont="1" applyFill="1" applyBorder="1" applyAlignment="1">
      <alignment horizontal="center" vertical="center" wrapText="1"/>
    </xf>
    <xf numFmtId="0" fontId="75" fillId="37" borderId="52" xfId="0" applyFont="1" applyFill="1" applyBorder="1" applyAlignment="1">
      <alignment horizontal="center" vertical="center" wrapText="1"/>
    </xf>
    <xf numFmtId="0" fontId="75" fillId="37" borderId="5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0" fillId="0" borderId="54" xfId="0" applyFont="1" applyFill="1" applyBorder="1" applyAlignment="1">
      <alignment horizontal="center" vertical="top" wrapText="1" readingOrder="1"/>
    </xf>
    <xf numFmtId="0" fontId="10" fillId="37" borderId="26" xfId="0" applyFont="1" applyFill="1" applyBorder="1" applyAlignment="1">
      <alignment horizontal="center" vertical="center" wrapText="1"/>
    </xf>
    <xf numFmtId="0" fontId="10" fillId="0" borderId="51" xfId="0" applyFont="1" applyFill="1" applyBorder="1" applyAlignment="1">
      <alignment horizontal="center" vertical="top" wrapText="1" readingOrder="1"/>
    </xf>
    <xf numFmtId="0" fontId="15" fillId="0" borderId="50" xfId="0" applyFont="1" applyFill="1" applyBorder="1" applyAlignment="1">
      <alignment horizontal="center" vertical="top" wrapText="1" readingOrder="1"/>
    </xf>
    <xf numFmtId="0" fontId="15" fillId="0" borderId="23" xfId="0" applyFont="1" applyFill="1" applyBorder="1" applyAlignment="1">
      <alignment horizontal="center" vertical="top" wrapText="1" readingOrder="1"/>
    </xf>
    <xf numFmtId="0" fontId="15" fillId="0" borderId="51" xfId="0" applyFont="1" applyFill="1" applyBorder="1" applyAlignment="1">
      <alignment horizontal="center" vertical="top" wrapText="1" readingOrder="1"/>
    </xf>
    <xf numFmtId="0" fontId="15" fillId="37" borderId="16"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7" xfId="0" applyFont="1" applyFill="1" applyBorder="1" applyAlignment="1">
      <alignment horizontal="center" vertical="center" wrapText="1"/>
    </xf>
    <xf numFmtId="208" fontId="11" fillId="0" borderId="16" xfId="0" applyNumberFormat="1" applyFont="1" applyFill="1" applyBorder="1" applyAlignment="1">
      <alignment horizontal="center" vertical="center" wrapText="1"/>
    </xf>
    <xf numFmtId="208" fontId="11" fillId="0" borderId="27" xfId="0" applyNumberFormat="1" applyFont="1" applyFill="1" applyBorder="1" applyAlignment="1">
      <alignment horizontal="center" vertical="center" wrapText="1"/>
    </xf>
    <xf numFmtId="191" fontId="10" fillId="0" borderId="16" xfId="0" applyNumberFormat="1" applyFont="1" applyFill="1" applyBorder="1" applyAlignment="1">
      <alignment horizontal="center" vertical="center" wrapText="1"/>
    </xf>
    <xf numFmtId="191" fontId="10" fillId="0" borderId="27" xfId="0" applyNumberFormat="1" applyFont="1" applyFill="1" applyBorder="1" applyAlignment="1">
      <alignment horizontal="center" vertical="center" wrapText="1"/>
    </xf>
    <xf numFmtId="0" fontId="12" fillId="32" borderId="10" xfId="0" applyFont="1" applyFill="1" applyBorder="1" applyAlignment="1">
      <alignment horizontal="left" vertical="top" wrapText="1"/>
    </xf>
    <xf numFmtId="0" fontId="80" fillId="32" borderId="10" xfId="0" applyFont="1" applyFill="1" applyBorder="1" applyAlignment="1">
      <alignment horizontal="left" vertical="top" wrapText="1"/>
    </xf>
    <xf numFmtId="0" fontId="12" fillId="32" borderId="10" xfId="0" applyFont="1" applyFill="1" applyBorder="1" applyAlignment="1">
      <alignment horizontal="center" vertical="center" wrapText="1"/>
    </xf>
    <xf numFmtId="0" fontId="10" fillId="32" borderId="10"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10" fillId="37" borderId="16" xfId="0" applyFont="1" applyFill="1" applyBorder="1" applyAlignment="1">
      <alignment horizontal="left" vertical="center" wrapText="1"/>
    </xf>
    <xf numFmtId="0" fontId="10" fillId="37" borderId="27" xfId="0" applyFont="1" applyFill="1" applyBorder="1" applyAlignment="1">
      <alignment horizontal="left" vertical="center" wrapText="1"/>
    </xf>
    <xf numFmtId="0" fontId="10" fillId="37" borderId="49"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10" fillId="37" borderId="55" xfId="0" applyFont="1" applyFill="1" applyBorder="1" applyAlignment="1">
      <alignment horizontal="center" vertical="center" wrapText="1"/>
    </xf>
    <xf numFmtId="0" fontId="4" fillId="33" borderId="10" xfId="0" applyFont="1" applyFill="1" applyBorder="1" applyAlignment="1">
      <alignment horizontal="center" vertical="center" wrapText="1"/>
    </xf>
    <xf numFmtId="14" fontId="21" fillId="32" borderId="10" xfId="0" applyNumberFormat="1" applyFont="1" applyFill="1" applyBorder="1" applyAlignment="1">
      <alignment horizontal="center" vertical="center" wrapText="1"/>
    </xf>
    <xf numFmtId="0" fontId="80" fillId="32" borderId="16" xfId="0" applyFont="1" applyFill="1" applyBorder="1" applyAlignment="1">
      <alignment horizontal="left" vertical="top" wrapText="1"/>
    </xf>
    <xf numFmtId="0" fontId="80" fillId="32" borderId="26" xfId="0" applyFont="1" applyFill="1" applyBorder="1" applyAlignment="1">
      <alignment horizontal="left" vertical="top" wrapText="1"/>
    </xf>
    <xf numFmtId="0" fontId="80" fillId="32" borderId="27" xfId="0" applyFont="1" applyFill="1" applyBorder="1" applyAlignment="1">
      <alignment horizontal="left" vertical="top" wrapText="1"/>
    </xf>
    <xf numFmtId="0" fontId="80" fillId="32" borderId="16" xfId="0" applyFont="1" applyFill="1" applyBorder="1" applyAlignment="1">
      <alignment horizontal="left" vertical="top"/>
    </xf>
    <xf numFmtId="0" fontId="80" fillId="32" borderId="26" xfId="0" applyFont="1" applyFill="1" applyBorder="1" applyAlignment="1">
      <alignment horizontal="left" vertical="top"/>
    </xf>
    <xf numFmtId="0" fontId="80" fillId="32" borderId="27" xfId="0" applyFont="1" applyFill="1" applyBorder="1" applyAlignment="1">
      <alignment horizontal="left" vertical="top"/>
    </xf>
    <xf numFmtId="0" fontId="21" fillId="32" borderId="16" xfId="0" applyFont="1" applyFill="1" applyBorder="1" applyAlignment="1">
      <alignment horizontal="left" vertical="center" wrapText="1"/>
    </xf>
    <xf numFmtId="0" fontId="21" fillId="32" borderId="26" xfId="0" applyFont="1" applyFill="1" applyBorder="1" applyAlignment="1">
      <alignment horizontal="left" vertical="center" wrapText="1"/>
    </xf>
    <xf numFmtId="0" fontId="21" fillId="32" borderId="27" xfId="0" applyFont="1" applyFill="1" applyBorder="1" applyAlignment="1">
      <alignment horizontal="left" vertical="center" wrapText="1"/>
    </xf>
    <xf numFmtId="0" fontId="86" fillId="41" borderId="16" xfId="0" applyFont="1" applyFill="1" applyBorder="1" applyAlignment="1">
      <alignment horizontal="right" vertical="center" wrapText="1"/>
    </xf>
    <xf numFmtId="0" fontId="86" fillId="41" borderId="26" xfId="0" applyFont="1" applyFill="1" applyBorder="1" applyAlignment="1">
      <alignment horizontal="right" vertical="center" wrapText="1"/>
    </xf>
    <xf numFmtId="0" fontId="86" fillId="41" borderId="27" xfId="0" applyFont="1" applyFill="1" applyBorder="1" applyAlignment="1">
      <alignment horizontal="right" vertical="center" wrapText="1"/>
    </xf>
    <xf numFmtId="0" fontId="12" fillId="32" borderId="16" xfId="0" applyFont="1" applyFill="1" applyBorder="1" applyAlignment="1">
      <alignment vertical="top" wrapText="1"/>
    </xf>
    <xf numFmtId="0" fontId="12" fillId="32" borderId="26" xfId="0" applyFont="1" applyFill="1" applyBorder="1" applyAlignment="1">
      <alignment vertical="top" wrapText="1"/>
    </xf>
    <xf numFmtId="0" fontId="12" fillId="32" borderId="27" xfId="0" applyFont="1" applyFill="1" applyBorder="1" applyAlignment="1">
      <alignment vertical="top" wrapText="1"/>
    </xf>
    <xf numFmtId="0" fontId="12" fillId="32" borderId="10" xfId="0" applyFont="1" applyFill="1" applyBorder="1" applyAlignment="1">
      <alignment vertical="top" wrapText="1"/>
    </xf>
    <xf numFmtId="0" fontId="10" fillId="32" borderId="16" xfId="0" applyFont="1" applyFill="1" applyBorder="1" applyAlignment="1">
      <alignment horizontal="center" vertical="center" wrapText="1"/>
    </xf>
    <xf numFmtId="0" fontId="10" fillId="32" borderId="26" xfId="0" applyFont="1" applyFill="1" applyBorder="1" applyAlignment="1">
      <alignment horizontal="center" vertical="center" wrapText="1"/>
    </xf>
    <xf numFmtId="0" fontId="10" fillId="32" borderId="27" xfId="0" applyFont="1" applyFill="1" applyBorder="1" applyAlignment="1">
      <alignment horizontal="center" vertical="center" wrapText="1"/>
    </xf>
    <xf numFmtId="208" fontId="82" fillId="0" borderId="16" xfId="0" applyNumberFormat="1" applyFont="1" applyFill="1" applyBorder="1" applyAlignment="1">
      <alignment horizontal="center" vertical="center" wrapText="1"/>
    </xf>
    <xf numFmtId="0" fontId="29" fillId="32" borderId="10" xfId="0" applyFont="1" applyFill="1" applyBorder="1" applyAlignment="1">
      <alignment horizontal="center" vertical="center" wrapText="1"/>
    </xf>
    <xf numFmtId="208" fontId="12" fillId="0" borderId="16" xfId="0" applyNumberFormat="1" applyFont="1" applyFill="1" applyBorder="1" applyAlignment="1">
      <alignment horizontal="center" vertical="center" wrapText="1"/>
    </xf>
    <xf numFmtId="208" fontId="12" fillId="0" borderId="27"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readingOrder="1"/>
    </xf>
    <xf numFmtId="0" fontId="15" fillId="0" borderId="40" xfId="0" applyFont="1" applyFill="1" applyBorder="1" applyAlignment="1">
      <alignment horizontal="center" vertical="center" wrapText="1" readingOrder="1"/>
    </xf>
    <xf numFmtId="0" fontId="15" fillId="0" borderId="15" xfId="0" applyFont="1" applyFill="1" applyBorder="1" applyAlignment="1">
      <alignment horizontal="center" vertical="center" wrapText="1" readingOrder="1"/>
    </xf>
    <xf numFmtId="210" fontId="9" fillId="0" borderId="11" xfId="53" applyNumberFormat="1" applyFont="1" applyFill="1" applyBorder="1" applyAlignment="1">
      <alignment horizontal="center" vertical="center" wrapText="1"/>
    </xf>
    <xf numFmtId="210" fontId="9" fillId="0" borderId="40" xfId="53" applyNumberFormat="1" applyFont="1" applyFill="1" applyBorder="1" applyAlignment="1">
      <alignment horizontal="center" vertical="center" wrapText="1"/>
    </xf>
    <xf numFmtId="210" fontId="9" fillId="0" borderId="15" xfId="53" applyNumberFormat="1" applyFont="1" applyFill="1" applyBorder="1" applyAlignment="1">
      <alignment horizontal="center" vertical="center" wrapText="1"/>
    </xf>
    <xf numFmtId="0" fontId="12" fillId="0" borderId="10" xfId="0" applyFont="1" applyFill="1" applyBorder="1" applyAlignment="1">
      <alignment horizontal="left" vertical="top" wrapText="1"/>
    </xf>
    <xf numFmtId="0" fontId="9" fillId="0" borderId="10" xfId="0" applyFont="1" applyFill="1" applyBorder="1" applyAlignment="1">
      <alignment horizontal="center" vertical="center" wrapText="1"/>
    </xf>
    <xf numFmtId="210" fontId="9" fillId="0" borderId="10" xfId="53"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readingOrder="1"/>
    </xf>
    <xf numFmtId="0" fontId="15" fillId="0" borderId="10" xfId="0" applyFont="1" applyFill="1" applyBorder="1" applyAlignment="1">
      <alignment horizontal="center" vertical="center" wrapText="1" readingOrder="1"/>
    </xf>
    <xf numFmtId="0" fontId="12" fillId="0" borderId="16"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2" fillId="0" borderId="10" xfId="0" applyFont="1" applyFill="1" applyBorder="1" applyAlignment="1">
      <alignment vertical="top" wrapText="1"/>
    </xf>
    <xf numFmtId="0" fontId="75"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210" fontId="9" fillId="0" borderId="10" xfId="53" applyNumberFormat="1" applyFont="1" applyFill="1" applyBorder="1" applyAlignment="1">
      <alignment horizontal="center" vertical="center" wrapText="1"/>
    </xf>
    <xf numFmtId="210" fontId="54" fillId="0" borderId="10" xfId="53" applyNumberFormat="1" applyFont="1" applyFill="1" applyBorder="1" applyAlignment="1">
      <alignment horizontal="center" vertical="center" wrapText="1"/>
    </xf>
    <xf numFmtId="210" fontId="87" fillId="0" borderId="10" xfId="53" applyNumberFormat="1" applyFont="1" applyFill="1" applyBorder="1" applyAlignment="1">
      <alignment horizontal="center" vertical="center" wrapText="1"/>
    </xf>
    <xf numFmtId="0" fontId="12" fillId="0" borderId="16" xfId="0" applyFont="1" applyFill="1" applyBorder="1" applyAlignment="1">
      <alignment horizontal="left" vertical="top" wrapText="1"/>
    </xf>
    <xf numFmtId="0" fontId="12" fillId="0" borderId="26"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xf>
    <xf numFmtId="0" fontId="12" fillId="0" borderId="26" xfId="0" applyFont="1" applyFill="1" applyBorder="1" applyAlignment="1">
      <alignment horizontal="left" vertical="top"/>
    </xf>
    <xf numFmtId="0" fontId="12" fillId="0" borderId="27" xfId="0" applyFont="1" applyFill="1" applyBorder="1" applyAlignment="1">
      <alignment horizontal="left" vertical="top"/>
    </xf>
    <xf numFmtId="0" fontId="71" fillId="13" borderId="0" xfId="0" applyFont="1" applyFill="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3" xfId="56"/>
    <cellStyle name="Notas" xfId="57"/>
    <cellStyle name="Percent" xfId="58"/>
    <cellStyle name="Porcentaje 2" xfId="59"/>
    <cellStyle name="Porcentual 2" xfId="60"/>
    <cellStyle name="Porcentual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Matriz de Plan de acci&#243;n'!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Matriz de contribuciones PAI'!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3. Plan detallado iniciativas'!A1" /><Relationship Id="rId3" Type="http://schemas.openxmlformats.org/officeDocument/2006/relationships/hyperlink" Target="#'1. Mapa Estrat&#233;gico'!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28575</xdr:rowOff>
    </xdr:from>
    <xdr:to>
      <xdr:col>1</xdr:col>
      <xdr:colOff>942975</xdr:colOff>
      <xdr:row>2</xdr:row>
      <xdr:rowOff>628650</xdr:rowOff>
    </xdr:to>
    <xdr:pic>
      <xdr:nvPicPr>
        <xdr:cNvPr id="1" name="Imagen 1" descr="log-udea"/>
        <xdr:cNvPicPr preferRelativeResize="1">
          <a:picLocks noChangeAspect="1"/>
        </xdr:cNvPicPr>
      </xdr:nvPicPr>
      <xdr:blipFill>
        <a:blip r:embed="rId1"/>
        <a:stretch>
          <a:fillRect/>
        </a:stretch>
      </xdr:blipFill>
      <xdr:spPr>
        <a:xfrm>
          <a:off x="285750" y="209550"/>
          <a:ext cx="800100" cy="1314450"/>
        </a:xfrm>
        <a:prstGeom prst="rect">
          <a:avLst/>
        </a:prstGeom>
        <a:noFill/>
        <a:ln w="9525" cmpd="sng">
          <a:noFill/>
        </a:ln>
      </xdr:spPr>
    </xdr:pic>
    <xdr:clientData/>
  </xdr:twoCellAnchor>
  <xdr:twoCellAnchor>
    <xdr:from>
      <xdr:col>10</xdr:col>
      <xdr:colOff>238125</xdr:colOff>
      <xdr:row>29</xdr:row>
      <xdr:rowOff>104775</xdr:rowOff>
    </xdr:from>
    <xdr:to>
      <xdr:col>11</xdr:col>
      <xdr:colOff>76200</xdr:colOff>
      <xdr:row>32</xdr:row>
      <xdr:rowOff>152400</xdr:rowOff>
    </xdr:to>
    <xdr:sp>
      <xdr:nvSpPr>
        <xdr:cNvPr id="2" name="3 Bisel">
          <a:hlinkClick r:id="rId2"/>
        </xdr:cNvPr>
        <xdr:cNvSpPr>
          <a:spLocks/>
        </xdr:cNvSpPr>
      </xdr:nvSpPr>
      <xdr:spPr>
        <a:xfrm>
          <a:off x="8382000" y="14230350"/>
          <a:ext cx="1066800" cy="695325"/>
        </a:xfrm>
        <a:prstGeom prst="bevel">
          <a:avLst/>
        </a:prstGeom>
        <a:solidFill>
          <a:srgbClr val="953735"/>
        </a:solidFill>
        <a:ln w="25400" cmpd="sng">
          <a:solidFill>
            <a:srgbClr val="385D8A"/>
          </a:solidFill>
          <a:headEnd type="none"/>
          <a:tailEnd type="none"/>
        </a:ln>
      </xdr:spPr>
      <xdr:txBody>
        <a:bodyPr vertOverflow="clip" wrap="square" anchor="ctr"/>
        <a:p>
          <a:pPr algn="ctr">
            <a:defRPr/>
          </a:pPr>
          <a:r>
            <a:rPr lang="en-US" cap="none" sz="900" b="1" i="0" u="none" baseline="0">
              <a:solidFill>
                <a:srgbClr val="FFFFFF"/>
              </a:solidFill>
              <a:latin typeface="Calibri"/>
              <a:ea typeface="Calibri"/>
              <a:cs typeface="Calibri"/>
            </a:rPr>
            <a:t>Siguiente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0</xdr:col>
      <xdr:colOff>923925</xdr:colOff>
      <xdr:row>1</xdr:row>
      <xdr:rowOff>457200</xdr:rowOff>
    </xdr:to>
    <xdr:pic>
      <xdr:nvPicPr>
        <xdr:cNvPr id="1" name="Imagen 1" descr="log-udea"/>
        <xdr:cNvPicPr preferRelativeResize="1">
          <a:picLocks noChangeAspect="1"/>
        </xdr:cNvPicPr>
      </xdr:nvPicPr>
      <xdr:blipFill>
        <a:blip r:embed="rId1"/>
        <a:stretch>
          <a:fillRect/>
        </a:stretch>
      </xdr:blipFill>
      <xdr:spPr>
        <a:xfrm>
          <a:off x="200025" y="171450"/>
          <a:ext cx="723900" cy="1114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0</xdr:col>
      <xdr:colOff>923925</xdr:colOff>
      <xdr:row>1</xdr:row>
      <xdr:rowOff>457200</xdr:rowOff>
    </xdr:to>
    <xdr:pic>
      <xdr:nvPicPr>
        <xdr:cNvPr id="1" name="Imagen 1" descr="log-udea"/>
        <xdr:cNvPicPr preferRelativeResize="1">
          <a:picLocks noChangeAspect="1"/>
        </xdr:cNvPicPr>
      </xdr:nvPicPr>
      <xdr:blipFill>
        <a:blip r:embed="rId1"/>
        <a:stretch>
          <a:fillRect/>
        </a:stretch>
      </xdr:blipFill>
      <xdr:spPr>
        <a:xfrm>
          <a:off x="200025" y="171450"/>
          <a:ext cx="72390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0</xdr:col>
      <xdr:colOff>923925</xdr:colOff>
      <xdr:row>1</xdr:row>
      <xdr:rowOff>457200</xdr:rowOff>
    </xdr:to>
    <xdr:pic>
      <xdr:nvPicPr>
        <xdr:cNvPr id="1" name="Imagen 1" descr="log-udea"/>
        <xdr:cNvPicPr preferRelativeResize="1">
          <a:picLocks noChangeAspect="1"/>
        </xdr:cNvPicPr>
      </xdr:nvPicPr>
      <xdr:blipFill>
        <a:blip r:embed="rId1"/>
        <a:stretch>
          <a:fillRect/>
        </a:stretch>
      </xdr:blipFill>
      <xdr:spPr>
        <a:xfrm>
          <a:off x="200025" y="171450"/>
          <a:ext cx="723900" cy="1114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0</xdr:col>
      <xdr:colOff>923925</xdr:colOff>
      <xdr:row>1</xdr:row>
      <xdr:rowOff>457200</xdr:rowOff>
    </xdr:to>
    <xdr:pic>
      <xdr:nvPicPr>
        <xdr:cNvPr id="1" name="Imagen 1" descr="log-udea"/>
        <xdr:cNvPicPr preferRelativeResize="1">
          <a:picLocks noChangeAspect="1"/>
        </xdr:cNvPicPr>
      </xdr:nvPicPr>
      <xdr:blipFill>
        <a:blip r:embed="rId1"/>
        <a:stretch>
          <a:fillRect/>
        </a:stretch>
      </xdr:blipFill>
      <xdr:spPr>
        <a:xfrm>
          <a:off x="200025" y="171450"/>
          <a:ext cx="723900" cy="1114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0</xdr:col>
      <xdr:colOff>923925</xdr:colOff>
      <xdr:row>1</xdr:row>
      <xdr:rowOff>457200</xdr:rowOff>
    </xdr:to>
    <xdr:pic>
      <xdr:nvPicPr>
        <xdr:cNvPr id="1" name="Imagen 1" descr="log-udea"/>
        <xdr:cNvPicPr preferRelativeResize="1">
          <a:picLocks noChangeAspect="1"/>
        </xdr:cNvPicPr>
      </xdr:nvPicPr>
      <xdr:blipFill>
        <a:blip r:embed="rId1"/>
        <a:stretch>
          <a:fillRect/>
        </a:stretch>
      </xdr:blipFill>
      <xdr:spPr>
        <a:xfrm>
          <a:off x="200025" y="171450"/>
          <a:ext cx="723900" cy="1114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0</xdr:col>
      <xdr:colOff>923925</xdr:colOff>
      <xdr:row>1</xdr:row>
      <xdr:rowOff>457200</xdr:rowOff>
    </xdr:to>
    <xdr:pic>
      <xdr:nvPicPr>
        <xdr:cNvPr id="1" name="Imagen 1" descr="log-udea"/>
        <xdr:cNvPicPr preferRelativeResize="1">
          <a:picLocks noChangeAspect="1"/>
        </xdr:cNvPicPr>
      </xdr:nvPicPr>
      <xdr:blipFill>
        <a:blip r:embed="rId1"/>
        <a:stretch>
          <a:fillRect/>
        </a:stretch>
      </xdr:blipFill>
      <xdr:spPr>
        <a:xfrm>
          <a:off x="200025" y="171450"/>
          <a:ext cx="723900" cy="1114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0</xdr:col>
      <xdr:colOff>923925</xdr:colOff>
      <xdr:row>1</xdr:row>
      <xdr:rowOff>457200</xdr:rowOff>
    </xdr:to>
    <xdr:pic>
      <xdr:nvPicPr>
        <xdr:cNvPr id="1" name="Imagen 1" descr="log-udea"/>
        <xdr:cNvPicPr preferRelativeResize="1">
          <a:picLocks noChangeAspect="1"/>
        </xdr:cNvPicPr>
      </xdr:nvPicPr>
      <xdr:blipFill>
        <a:blip r:embed="rId1"/>
        <a:stretch>
          <a:fillRect/>
        </a:stretch>
      </xdr:blipFill>
      <xdr:spPr>
        <a:xfrm>
          <a:off x="200025" y="171450"/>
          <a:ext cx="723900" cy="1114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0</xdr:col>
      <xdr:colOff>923925</xdr:colOff>
      <xdr:row>1</xdr:row>
      <xdr:rowOff>457200</xdr:rowOff>
    </xdr:to>
    <xdr:pic>
      <xdr:nvPicPr>
        <xdr:cNvPr id="1" name="Imagen 1" descr="log-udea"/>
        <xdr:cNvPicPr preferRelativeResize="1">
          <a:picLocks noChangeAspect="1"/>
        </xdr:cNvPicPr>
      </xdr:nvPicPr>
      <xdr:blipFill>
        <a:blip r:embed="rId1"/>
        <a:stretch>
          <a:fillRect/>
        </a:stretch>
      </xdr:blipFill>
      <xdr:spPr>
        <a:xfrm>
          <a:off x="200025" y="171450"/>
          <a:ext cx="723900" cy="1114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0</xdr:col>
      <xdr:colOff>923925</xdr:colOff>
      <xdr:row>1</xdr:row>
      <xdr:rowOff>457200</xdr:rowOff>
    </xdr:to>
    <xdr:pic>
      <xdr:nvPicPr>
        <xdr:cNvPr id="1" name="Imagen 1" descr="log-udea"/>
        <xdr:cNvPicPr preferRelativeResize="1">
          <a:picLocks noChangeAspect="1"/>
        </xdr:cNvPicPr>
      </xdr:nvPicPr>
      <xdr:blipFill>
        <a:blip r:embed="rId1"/>
        <a:stretch>
          <a:fillRect/>
        </a:stretch>
      </xdr:blipFill>
      <xdr:spPr>
        <a:xfrm>
          <a:off x="200025" y="171450"/>
          <a:ext cx="723900"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57150</xdr:rowOff>
    </xdr:from>
    <xdr:to>
      <xdr:col>0</xdr:col>
      <xdr:colOff>828675</xdr:colOff>
      <xdr:row>1</xdr:row>
      <xdr:rowOff>342900</xdr:rowOff>
    </xdr:to>
    <xdr:pic>
      <xdr:nvPicPr>
        <xdr:cNvPr id="1" name="Imagen 1" descr="log-udea"/>
        <xdr:cNvPicPr preferRelativeResize="1">
          <a:picLocks noChangeAspect="1"/>
        </xdr:cNvPicPr>
      </xdr:nvPicPr>
      <xdr:blipFill>
        <a:blip r:embed="rId1"/>
        <a:stretch>
          <a:fillRect/>
        </a:stretch>
      </xdr:blipFill>
      <xdr:spPr>
        <a:xfrm>
          <a:off x="104775" y="57150"/>
          <a:ext cx="723900" cy="590550"/>
        </a:xfrm>
        <a:prstGeom prst="rect">
          <a:avLst/>
        </a:prstGeom>
        <a:noFill/>
        <a:ln w="9525" cmpd="sng">
          <a:noFill/>
        </a:ln>
      </xdr:spPr>
    </xdr:pic>
    <xdr:clientData/>
  </xdr:twoCellAnchor>
  <xdr:twoCellAnchor>
    <xdr:from>
      <xdr:col>11</xdr:col>
      <xdr:colOff>0</xdr:colOff>
      <xdr:row>0</xdr:row>
      <xdr:rowOff>0</xdr:rowOff>
    </xdr:from>
    <xdr:to>
      <xdr:col>12</xdr:col>
      <xdr:colOff>9525</xdr:colOff>
      <xdr:row>1</xdr:row>
      <xdr:rowOff>161925</xdr:rowOff>
    </xdr:to>
    <xdr:sp>
      <xdr:nvSpPr>
        <xdr:cNvPr id="2" name="2 Bisel">
          <a:hlinkClick r:id="rId2"/>
        </xdr:cNvPr>
        <xdr:cNvSpPr>
          <a:spLocks/>
        </xdr:cNvSpPr>
      </xdr:nvSpPr>
      <xdr:spPr>
        <a:xfrm>
          <a:off x="11115675" y="0"/>
          <a:ext cx="723900" cy="466725"/>
        </a:xfrm>
        <a:prstGeom prst="bevel">
          <a:avLst/>
        </a:prstGeom>
        <a:solidFill>
          <a:srgbClr val="953735"/>
        </a:solidFill>
        <a:ln w="25400" cmpd="sng">
          <a:solidFill>
            <a:srgbClr val="385D8A"/>
          </a:solidFill>
          <a:headEnd type="none"/>
          <a:tailEnd type="none"/>
        </a:ln>
      </xdr:spPr>
      <xdr:txBody>
        <a:bodyPr vertOverflow="clip" wrap="square" anchor="ctr"/>
        <a:p>
          <a:pPr algn="ctr">
            <a:defRPr/>
          </a:pPr>
          <a:r>
            <a:rPr lang="en-US" cap="none" sz="900" b="1" i="0" u="none" baseline="0">
              <a:solidFill>
                <a:srgbClr val="FFFFFF"/>
              </a:solidFill>
              <a:latin typeface="Calibri"/>
              <a:ea typeface="Calibri"/>
              <a:cs typeface="Calibri"/>
            </a:rPr>
            <a:t>Volver Atrás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152400</xdr:rowOff>
    </xdr:from>
    <xdr:to>
      <xdr:col>0</xdr:col>
      <xdr:colOff>1162050</xdr:colOff>
      <xdr:row>2</xdr:row>
      <xdr:rowOff>514350</xdr:rowOff>
    </xdr:to>
    <xdr:pic>
      <xdr:nvPicPr>
        <xdr:cNvPr id="1" name="Imagen 1" descr="log-udea"/>
        <xdr:cNvPicPr preferRelativeResize="1">
          <a:picLocks noChangeAspect="1"/>
        </xdr:cNvPicPr>
      </xdr:nvPicPr>
      <xdr:blipFill>
        <a:blip r:embed="rId1"/>
        <a:stretch>
          <a:fillRect/>
        </a:stretch>
      </xdr:blipFill>
      <xdr:spPr>
        <a:xfrm>
          <a:off x="323850" y="152400"/>
          <a:ext cx="838200" cy="1285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152400</xdr:rowOff>
    </xdr:from>
    <xdr:to>
      <xdr:col>0</xdr:col>
      <xdr:colOff>1162050</xdr:colOff>
      <xdr:row>2</xdr:row>
      <xdr:rowOff>514350</xdr:rowOff>
    </xdr:to>
    <xdr:pic>
      <xdr:nvPicPr>
        <xdr:cNvPr id="1" name="Imagen 1" descr="log-udea"/>
        <xdr:cNvPicPr preferRelativeResize="1">
          <a:picLocks noChangeAspect="1"/>
        </xdr:cNvPicPr>
      </xdr:nvPicPr>
      <xdr:blipFill>
        <a:blip r:embed="rId1"/>
        <a:stretch>
          <a:fillRect/>
        </a:stretch>
      </xdr:blipFill>
      <xdr:spPr>
        <a:xfrm>
          <a:off x="323850" y="152400"/>
          <a:ext cx="838200" cy="1285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152400</xdr:rowOff>
    </xdr:from>
    <xdr:to>
      <xdr:col>0</xdr:col>
      <xdr:colOff>1162050</xdr:colOff>
      <xdr:row>2</xdr:row>
      <xdr:rowOff>514350</xdr:rowOff>
    </xdr:to>
    <xdr:pic>
      <xdr:nvPicPr>
        <xdr:cNvPr id="1" name="Imagen 1" descr="log-udea"/>
        <xdr:cNvPicPr preferRelativeResize="1">
          <a:picLocks noChangeAspect="1"/>
        </xdr:cNvPicPr>
      </xdr:nvPicPr>
      <xdr:blipFill>
        <a:blip r:embed="rId1"/>
        <a:stretch>
          <a:fillRect/>
        </a:stretch>
      </xdr:blipFill>
      <xdr:spPr>
        <a:xfrm>
          <a:off x="323850" y="152400"/>
          <a:ext cx="838200" cy="1285875"/>
        </a:xfrm>
        <a:prstGeom prst="rect">
          <a:avLst/>
        </a:prstGeom>
        <a:noFill/>
        <a:ln w="9525" cmpd="sng">
          <a:noFill/>
        </a:ln>
      </xdr:spPr>
    </xdr:pic>
    <xdr:clientData/>
  </xdr:twoCellAnchor>
  <xdr:twoCellAnchor>
    <xdr:from>
      <xdr:col>12</xdr:col>
      <xdr:colOff>0</xdr:colOff>
      <xdr:row>0</xdr:row>
      <xdr:rowOff>0</xdr:rowOff>
    </xdr:from>
    <xdr:to>
      <xdr:col>13</xdr:col>
      <xdr:colOff>104775</xdr:colOff>
      <xdr:row>1</xdr:row>
      <xdr:rowOff>38100</xdr:rowOff>
    </xdr:to>
    <xdr:sp>
      <xdr:nvSpPr>
        <xdr:cNvPr id="2" name="2 Bisel">
          <a:hlinkClick r:id="rId2"/>
        </xdr:cNvPr>
        <xdr:cNvSpPr>
          <a:spLocks/>
        </xdr:cNvSpPr>
      </xdr:nvSpPr>
      <xdr:spPr>
        <a:xfrm>
          <a:off x="20955000" y="0"/>
          <a:ext cx="866775" cy="409575"/>
        </a:xfrm>
        <a:prstGeom prst="bevel">
          <a:avLst/>
        </a:prstGeom>
        <a:solidFill>
          <a:srgbClr val="953735"/>
        </a:solidFill>
        <a:ln w="25400" cmpd="sng">
          <a:solidFill>
            <a:srgbClr val="385D8A"/>
          </a:solidFill>
          <a:headEnd type="none"/>
          <a:tailEnd type="none"/>
        </a:ln>
      </xdr:spPr>
      <xdr:txBody>
        <a:bodyPr vertOverflow="clip" wrap="square" anchor="ctr"/>
        <a:p>
          <a:pPr algn="ctr">
            <a:defRPr/>
          </a:pPr>
          <a:r>
            <a:rPr lang="en-US" cap="none" sz="900" b="1" i="0" u="none" baseline="0">
              <a:solidFill>
                <a:srgbClr val="FFFFFF"/>
              </a:solidFill>
              <a:latin typeface="Calibri"/>
              <a:ea typeface="Calibri"/>
              <a:cs typeface="Calibri"/>
            </a:rPr>
            <a:t>Siguiente</a:t>
          </a:r>
        </a:p>
      </xdr:txBody>
    </xdr:sp>
    <xdr:clientData/>
  </xdr:twoCellAnchor>
  <xdr:twoCellAnchor>
    <xdr:from>
      <xdr:col>12</xdr:col>
      <xdr:colOff>9525</xdr:colOff>
      <xdr:row>1</xdr:row>
      <xdr:rowOff>85725</xdr:rowOff>
    </xdr:from>
    <xdr:to>
      <xdr:col>13</xdr:col>
      <xdr:colOff>104775</xdr:colOff>
      <xdr:row>2</xdr:row>
      <xdr:rowOff>9525</xdr:rowOff>
    </xdr:to>
    <xdr:sp>
      <xdr:nvSpPr>
        <xdr:cNvPr id="3" name="3 Bisel">
          <a:hlinkClick r:id="rId3"/>
        </xdr:cNvPr>
        <xdr:cNvSpPr>
          <a:spLocks/>
        </xdr:cNvSpPr>
      </xdr:nvSpPr>
      <xdr:spPr>
        <a:xfrm>
          <a:off x="20964525" y="457200"/>
          <a:ext cx="857250" cy="476250"/>
        </a:xfrm>
        <a:prstGeom prst="bevel">
          <a:avLst/>
        </a:prstGeom>
        <a:solidFill>
          <a:srgbClr val="953735"/>
        </a:solidFill>
        <a:ln w="25400" cmpd="sng">
          <a:solidFill>
            <a:srgbClr val="385D8A"/>
          </a:solidFill>
          <a:headEnd type="none"/>
          <a:tailEnd type="none"/>
        </a:ln>
      </xdr:spPr>
      <xdr:txBody>
        <a:bodyPr vertOverflow="clip" wrap="square" anchor="ctr"/>
        <a:p>
          <a:pPr algn="ctr">
            <a:defRPr/>
          </a:pPr>
          <a:r>
            <a:rPr lang="en-US" cap="none" sz="900" b="1" i="0" u="none" baseline="0">
              <a:solidFill>
                <a:srgbClr val="FFFFFF"/>
              </a:solidFill>
              <a:latin typeface="Calibri"/>
              <a:ea typeface="Calibri"/>
              <a:cs typeface="Calibri"/>
            </a:rPr>
            <a:t>Volver Atrás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0</xdr:col>
      <xdr:colOff>923925</xdr:colOff>
      <xdr:row>1</xdr:row>
      <xdr:rowOff>457200</xdr:rowOff>
    </xdr:to>
    <xdr:pic>
      <xdr:nvPicPr>
        <xdr:cNvPr id="1" name="Imagen 1" descr="log-udea"/>
        <xdr:cNvPicPr preferRelativeResize="1">
          <a:picLocks noChangeAspect="1"/>
        </xdr:cNvPicPr>
      </xdr:nvPicPr>
      <xdr:blipFill>
        <a:blip r:embed="rId1"/>
        <a:stretch>
          <a:fillRect/>
        </a:stretch>
      </xdr:blipFill>
      <xdr:spPr>
        <a:xfrm>
          <a:off x="200025" y="171450"/>
          <a:ext cx="723900" cy="1114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0</xdr:col>
      <xdr:colOff>923925</xdr:colOff>
      <xdr:row>1</xdr:row>
      <xdr:rowOff>457200</xdr:rowOff>
    </xdr:to>
    <xdr:pic>
      <xdr:nvPicPr>
        <xdr:cNvPr id="1" name="Imagen 1" descr="log-udea"/>
        <xdr:cNvPicPr preferRelativeResize="1">
          <a:picLocks noChangeAspect="1"/>
        </xdr:cNvPicPr>
      </xdr:nvPicPr>
      <xdr:blipFill>
        <a:blip r:embed="rId1"/>
        <a:stretch>
          <a:fillRect/>
        </a:stretch>
      </xdr:blipFill>
      <xdr:spPr>
        <a:xfrm>
          <a:off x="200025" y="171450"/>
          <a:ext cx="723900" cy="1114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0</xdr:col>
      <xdr:colOff>923925</xdr:colOff>
      <xdr:row>1</xdr:row>
      <xdr:rowOff>457200</xdr:rowOff>
    </xdr:to>
    <xdr:pic>
      <xdr:nvPicPr>
        <xdr:cNvPr id="1" name="Imagen 1" descr="log-udea"/>
        <xdr:cNvPicPr preferRelativeResize="1">
          <a:picLocks noChangeAspect="1"/>
        </xdr:cNvPicPr>
      </xdr:nvPicPr>
      <xdr:blipFill>
        <a:blip r:embed="rId1"/>
        <a:stretch>
          <a:fillRect/>
        </a:stretch>
      </xdr:blipFill>
      <xdr:spPr>
        <a:xfrm>
          <a:off x="200025" y="171450"/>
          <a:ext cx="723900" cy="1114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0</xdr:col>
      <xdr:colOff>923925</xdr:colOff>
      <xdr:row>1</xdr:row>
      <xdr:rowOff>457200</xdr:rowOff>
    </xdr:to>
    <xdr:pic>
      <xdr:nvPicPr>
        <xdr:cNvPr id="1" name="Imagen 1" descr="log-udea"/>
        <xdr:cNvPicPr preferRelativeResize="1">
          <a:picLocks noChangeAspect="1"/>
        </xdr:cNvPicPr>
      </xdr:nvPicPr>
      <xdr:blipFill>
        <a:blip r:embed="rId1"/>
        <a:stretch>
          <a:fillRect/>
        </a:stretch>
      </xdr:blipFill>
      <xdr:spPr>
        <a:xfrm>
          <a:off x="200025" y="171450"/>
          <a:ext cx="7239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drawing" Target="../drawings/drawing15.xml" /><Relationship Id="rId4"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 Id="rId3"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 Id="rId3" Type="http://schemas.openxmlformats.org/officeDocument/2006/relationships/drawing" Target="../drawings/drawing18.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zoomScalePageLayoutView="0" workbookViewId="0" topLeftCell="A26">
      <selection activeCell="F34" sqref="F34"/>
    </sheetView>
  </sheetViews>
  <sheetFormatPr defaultColWidth="11.421875" defaultRowHeight="15"/>
  <cols>
    <col min="1" max="1" width="2.140625" style="13" customWidth="1"/>
    <col min="2" max="2" width="22.8515625" style="13" customWidth="1"/>
    <col min="3" max="5" width="11.421875" style="13" customWidth="1"/>
    <col min="6" max="6" width="15.421875" style="13" customWidth="1"/>
    <col min="7" max="7" width="13.140625" style="13" customWidth="1"/>
    <col min="8" max="10" width="11.421875" style="13" customWidth="1"/>
    <col min="11" max="11" width="18.421875" style="13" customWidth="1"/>
    <col min="12" max="12" width="12.7109375" style="13" customWidth="1"/>
    <col min="13" max="16384" width="11.421875" style="13" customWidth="1"/>
  </cols>
  <sheetData>
    <row r="1" spans="1:12" ht="14.25" customHeight="1" thickBot="1">
      <c r="A1" s="12"/>
      <c r="B1" s="12"/>
      <c r="C1" s="12"/>
      <c r="D1" s="12"/>
      <c r="E1" s="12"/>
      <c r="F1" s="12"/>
      <c r="G1" s="12"/>
      <c r="H1" s="12"/>
      <c r="I1" s="12"/>
      <c r="J1" s="12"/>
      <c r="K1" s="12"/>
      <c r="L1" s="12"/>
    </row>
    <row r="2" spans="2:11" ht="56.25" customHeight="1">
      <c r="B2" s="211"/>
      <c r="C2" s="213" t="s">
        <v>324</v>
      </c>
      <c r="D2" s="214"/>
      <c r="E2" s="214"/>
      <c r="F2" s="214"/>
      <c r="G2" s="214"/>
      <c r="H2" s="214"/>
      <c r="I2" s="214"/>
      <c r="J2" s="214"/>
      <c r="K2" s="215"/>
    </row>
    <row r="3" spans="2:11" ht="51" customHeight="1" thickBot="1">
      <c r="B3" s="212"/>
      <c r="C3" s="216" t="s">
        <v>286</v>
      </c>
      <c r="D3" s="217"/>
      <c r="E3" s="217"/>
      <c r="F3" s="217"/>
      <c r="G3" s="217"/>
      <c r="H3" s="217"/>
      <c r="I3" s="217"/>
      <c r="J3" s="217"/>
      <c r="K3" s="218"/>
    </row>
    <row r="4" spans="1:12" ht="8.25" customHeight="1" thickBot="1">
      <c r="A4" s="207"/>
      <c r="B4" s="207"/>
      <c r="C4" s="207"/>
      <c r="D4" s="207"/>
      <c r="E4" s="207"/>
      <c r="F4" s="207"/>
      <c r="G4" s="207"/>
      <c r="H4" s="207"/>
      <c r="I4" s="207"/>
      <c r="J4" s="207"/>
      <c r="K4" s="207"/>
      <c r="L4" s="207"/>
    </row>
    <row r="5" spans="2:11" ht="17.25" customHeight="1" thickBot="1">
      <c r="B5" s="14" t="s">
        <v>13</v>
      </c>
      <c r="C5" s="204"/>
      <c r="D5" s="219"/>
      <c r="E5" s="219"/>
      <c r="F5" s="220"/>
      <c r="G5" s="15" t="s">
        <v>14</v>
      </c>
      <c r="H5" s="204"/>
      <c r="I5" s="219"/>
      <c r="J5" s="219"/>
      <c r="K5" s="221"/>
    </row>
    <row r="6" spans="1:12" ht="7.5" customHeight="1" thickBot="1">
      <c r="A6" s="207"/>
      <c r="B6" s="207"/>
      <c r="C6" s="207"/>
      <c r="D6" s="207"/>
      <c r="E6" s="207"/>
      <c r="F6" s="207"/>
      <c r="G6" s="207"/>
      <c r="H6" s="207"/>
      <c r="I6" s="207"/>
      <c r="J6" s="207"/>
      <c r="K6" s="207"/>
      <c r="L6" s="207"/>
    </row>
    <row r="7" spans="2:11" ht="59.25" customHeight="1" thickBot="1">
      <c r="B7" s="222" t="s">
        <v>33</v>
      </c>
      <c r="C7" s="223"/>
      <c r="D7" s="204"/>
      <c r="E7" s="205"/>
      <c r="F7" s="205"/>
      <c r="G7" s="205"/>
      <c r="H7" s="205"/>
      <c r="I7" s="206"/>
      <c r="J7" s="16" t="s">
        <v>15</v>
      </c>
      <c r="K7" s="10"/>
    </row>
    <row r="8" spans="1:12" ht="15.75" thickBot="1">
      <c r="A8" s="207"/>
      <c r="B8" s="207"/>
      <c r="C8" s="207"/>
      <c r="D8" s="207"/>
      <c r="E8" s="207"/>
      <c r="F8" s="207"/>
      <c r="G8" s="207"/>
      <c r="H8" s="207"/>
      <c r="I8" s="207"/>
      <c r="J8" s="207"/>
      <c r="K8" s="207"/>
      <c r="L8" s="207"/>
    </row>
    <row r="9" spans="1:12" ht="33" customHeight="1" thickBot="1">
      <c r="A9" s="17"/>
      <c r="B9" s="208" t="s">
        <v>42</v>
      </c>
      <c r="C9" s="209"/>
      <c r="D9" s="209"/>
      <c r="E9" s="209"/>
      <c r="F9" s="209"/>
      <c r="G9" s="209"/>
      <c r="H9" s="209"/>
      <c r="I9" s="209"/>
      <c r="J9" s="209"/>
      <c r="K9" s="210"/>
      <c r="L9" s="17"/>
    </row>
    <row r="10" spans="1:12" ht="124.5" customHeight="1">
      <c r="A10" s="17"/>
      <c r="B10" s="197" t="s">
        <v>277</v>
      </c>
      <c r="C10" s="197"/>
      <c r="D10" s="197"/>
      <c r="E10" s="197"/>
      <c r="F10" s="197"/>
      <c r="G10" s="197"/>
      <c r="H10" s="197"/>
      <c r="I10" s="197"/>
      <c r="J10" s="197"/>
      <c r="K10" s="197"/>
      <c r="L10" s="17"/>
    </row>
    <row r="11" spans="1:12" ht="52.5" customHeight="1">
      <c r="A11" s="17"/>
      <c r="B11" s="197" t="s">
        <v>41</v>
      </c>
      <c r="C11" s="197"/>
      <c r="D11" s="197"/>
      <c r="E11" s="197"/>
      <c r="F11" s="197"/>
      <c r="G11" s="197"/>
      <c r="H11" s="197"/>
      <c r="I11" s="197"/>
      <c r="J11" s="197"/>
      <c r="K11" s="197"/>
      <c r="L11" s="17"/>
    </row>
    <row r="12" spans="1:12" ht="26.25" customHeight="1">
      <c r="A12" s="17"/>
      <c r="B12" s="197" t="s">
        <v>60</v>
      </c>
      <c r="C12" s="197"/>
      <c r="D12" s="197"/>
      <c r="E12" s="197"/>
      <c r="F12" s="197"/>
      <c r="G12" s="197"/>
      <c r="H12" s="197"/>
      <c r="I12" s="197"/>
      <c r="J12" s="197"/>
      <c r="K12" s="197"/>
      <c r="L12" s="17"/>
    </row>
    <row r="13" spans="2:11" s="22" customFormat="1" ht="19.5" customHeight="1">
      <c r="B13" s="197" t="s">
        <v>61</v>
      </c>
      <c r="C13" s="197"/>
      <c r="D13" s="197"/>
      <c r="E13" s="197"/>
      <c r="F13" s="197"/>
      <c r="G13" s="197"/>
      <c r="H13" s="197"/>
      <c r="I13" s="197"/>
      <c r="J13" s="197"/>
      <c r="K13" s="197"/>
    </row>
    <row r="14" spans="2:11" s="22" customFormat="1" ht="20.25" customHeight="1">
      <c r="B14" s="197" t="s">
        <v>62</v>
      </c>
      <c r="C14" s="197"/>
      <c r="D14" s="197"/>
      <c r="E14" s="197"/>
      <c r="F14" s="197"/>
      <c r="G14" s="197"/>
      <c r="H14" s="197"/>
      <c r="I14" s="197"/>
      <c r="J14" s="197"/>
      <c r="K14" s="197"/>
    </row>
    <row r="15" spans="1:12" ht="31.5" customHeight="1">
      <c r="A15" s="17"/>
      <c r="B15" s="197" t="s">
        <v>279</v>
      </c>
      <c r="C15" s="197"/>
      <c r="D15" s="197"/>
      <c r="E15" s="197"/>
      <c r="F15" s="197"/>
      <c r="G15" s="197"/>
      <c r="H15" s="197"/>
      <c r="I15" s="197"/>
      <c r="J15" s="197"/>
      <c r="K15" s="197"/>
      <c r="L15" s="17"/>
    </row>
    <row r="16" spans="1:12" ht="9" customHeight="1">
      <c r="A16" s="17"/>
      <c r="L16" s="17"/>
    </row>
    <row r="17" spans="1:12" ht="18.75" customHeight="1">
      <c r="A17" s="17"/>
      <c r="B17" s="198" t="s">
        <v>43</v>
      </c>
      <c r="C17" s="198"/>
      <c r="D17" s="198"/>
      <c r="E17" s="198"/>
      <c r="F17" s="198"/>
      <c r="G17" s="198"/>
      <c r="H17" s="198"/>
      <c r="I17" s="198"/>
      <c r="J17" s="198"/>
      <c r="K17" s="198"/>
      <c r="L17" s="17"/>
    </row>
    <row r="18" spans="1:12" ht="15.75" customHeight="1">
      <c r="A18" s="17"/>
      <c r="B18" s="19" t="s">
        <v>38</v>
      </c>
      <c r="C18" s="199" t="s">
        <v>36</v>
      </c>
      <c r="D18" s="200"/>
      <c r="E18" s="200"/>
      <c r="F18" s="200"/>
      <c r="G18" s="200"/>
      <c r="H18" s="200"/>
      <c r="I18" s="200"/>
      <c r="J18" s="200"/>
      <c r="K18" s="201"/>
      <c r="L18" s="17"/>
    </row>
    <row r="19" spans="1:12" ht="51" customHeight="1">
      <c r="A19" s="17"/>
      <c r="B19" s="11" t="s">
        <v>9</v>
      </c>
      <c r="C19" s="197" t="s">
        <v>39</v>
      </c>
      <c r="D19" s="197"/>
      <c r="E19" s="197"/>
      <c r="F19" s="197"/>
      <c r="G19" s="197"/>
      <c r="H19" s="197"/>
      <c r="I19" s="197"/>
      <c r="J19" s="197"/>
      <c r="K19" s="197"/>
      <c r="L19" s="17"/>
    </row>
    <row r="20" spans="1:12" ht="51.75" customHeight="1">
      <c r="A20" s="17"/>
      <c r="B20" s="87" t="s">
        <v>284</v>
      </c>
      <c r="C20" s="202" t="s">
        <v>285</v>
      </c>
      <c r="D20" s="202"/>
      <c r="E20" s="202"/>
      <c r="F20" s="202"/>
      <c r="G20" s="202"/>
      <c r="H20" s="202"/>
      <c r="I20" s="202"/>
      <c r="J20" s="202"/>
      <c r="K20" s="202"/>
      <c r="L20" s="17"/>
    </row>
    <row r="21" spans="1:12" ht="104.25" customHeight="1">
      <c r="A21" s="17"/>
      <c r="B21" s="87" t="s">
        <v>11</v>
      </c>
      <c r="C21" s="202" t="s">
        <v>56</v>
      </c>
      <c r="D21" s="202"/>
      <c r="E21" s="202"/>
      <c r="F21" s="202"/>
      <c r="G21" s="202"/>
      <c r="H21" s="202"/>
      <c r="I21" s="202"/>
      <c r="J21" s="202"/>
      <c r="K21" s="202"/>
      <c r="L21" s="17"/>
    </row>
    <row r="22" spans="2:11" ht="12" customHeight="1">
      <c r="B22" s="203"/>
      <c r="C22" s="203"/>
      <c r="D22" s="203"/>
      <c r="E22" s="203"/>
      <c r="F22" s="203"/>
      <c r="G22" s="203"/>
      <c r="H22" s="203"/>
      <c r="I22" s="203"/>
      <c r="J22" s="203"/>
      <c r="K22" s="203"/>
    </row>
    <row r="23" spans="2:11" ht="32.25" customHeight="1">
      <c r="B23" s="224" t="s">
        <v>34</v>
      </c>
      <c r="C23" s="225"/>
      <c r="D23" s="225"/>
      <c r="E23" s="225"/>
      <c r="F23" s="225"/>
      <c r="G23" s="225"/>
      <c r="H23" s="225"/>
      <c r="I23" s="225"/>
      <c r="J23" s="225"/>
      <c r="K23" s="226"/>
    </row>
    <row r="24" spans="2:11" ht="15.75">
      <c r="B24" s="19" t="s">
        <v>35</v>
      </c>
      <c r="C24" s="199" t="s">
        <v>36</v>
      </c>
      <c r="D24" s="200"/>
      <c r="E24" s="200"/>
      <c r="F24" s="200"/>
      <c r="G24" s="200"/>
      <c r="H24" s="200"/>
      <c r="I24" s="200"/>
      <c r="J24" s="200"/>
      <c r="K24" s="201"/>
    </row>
    <row r="25" spans="2:11" ht="60.75" customHeight="1">
      <c r="B25" s="11" t="s">
        <v>281</v>
      </c>
      <c r="C25" s="227" t="s">
        <v>40</v>
      </c>
      <c r="D25" s="228"/>
      <c r="E25" s="228"/>
      <c r="F25" s="228"/>
      <c r="G25" s="228"/>
      <c r="H25" s="228"/>
      <c r="I25" s="228"/>
      <c r="J25" s="228"/>
      <c r="K25" s="229"/>
    </row>
    <row r="26" spans="2:11" ht="31.5">
      <c r="B26" s="11" t="s">
        <v>282</v>
      </c>
      <c r="C26" s="197" t="s">
        <v>283</v>
      </c>
      <c r="D26" s="197"/>
      <c r="E26" s="197"/>
      <c r="F26" s="197"/>
      <c r="G26" s="197"/>
      <c r="H26" s="197"/>
      <c r="I26" s="197"/>
      <c r="J26" s="197"/>
      <c r="K26" s="197"/>
    </row>
    <row r="27" spans="2:11" ht="78.75">
      <c r="B27" s="11" t="s">
        <v>319</v>
      </c>
      <c r="C27" s="197" t="s">
        <v>320</v>
      </c>
      <c r="D27" s="197"/>
      <c r="E27" s="197"/>
      <c r="F27" s="197"/>
      <c r="G27" s="197"/>
      <c r="H27" s="197"/>
      <c r="I27" s="197"/>
      <c r="J27" s="197"/>
      <c r="K27" s="197"/>
    </row>
    <row r="28" spans="2:11" ht="78.75">
      <c r="B28" s="11" t="s">
        <v>322</v>
      </c>
      <c r="C28" s="197" t="s">
        <v>321</v>
      </c>
      <c r="D28" s="197"/>
      <c r="E28" s="197"/>
      <c r="F28" s="197"/>
      <c r="G28" s="197"/>
      <c r="H28" s="197"/>
      <c r="I28" s="197"/>
      <c r="J28" s="197"/>
      <c r="K28" s="197"/>
    </row>
    <row r="29" spans="2:11" ht="15">
      <c r="B29" s="18"/>
      <c r="C29" s="18"/>
      <c r="D29" s="18"/>
      <c r="E29" s="18"/>
      <c r="F29" s="18"/>
      <c r="G29" s="18"/>
      <c r="H29" s="18"/>
      <c r="I29" s="18"/>
      <c r="J29" s="18"/>
      <c r="K29" s="18"/>
    </row>
    <row r="30" spans="2:11" ht="21">
      <c r="B30" s="203" t="s">
        <v>37</v>
      </c>
      <c r="C30" s="203"/>
      <c r="D30" s="203"/>
      <c r="E30" s="203"/>
      <c r="F30" s="203"/>
      <c r="G30" s="203"/>
      <c r="H30" s="203"/>
      <c r="I30" s="203"/>
      <c r="J30" s="203"/>
      <c r="K30" s="203"/>
    </row>
  </sheetData>
  <sheetProtection/>
  <mergeCells count="30">
    <mergeCell ref="B30:K30"/>
    <mergeCell ref="B23:K23"/>
    <mergeCell ref="C24:K24"/>
    <mergeCell ref="C25:K25"/>
    <mergeCell ref="C26:K26"/>
    <mergeCell ref="C28:K28"/>
    <mergeCell ref="B2:B3"/>
    <mergeCell ref="C2:K2"/>
    <mergeCell ref="C3:K3"/>
    <mergeCell ref="A4:L4"/>
    <mergeCell ref="C5:F5"/>
    <mergeCell ref="C20:K20"/>
    <mergeCell ref="B13:K13"/>
    <mergeCell ref="H5:K5"/>
    <mergeCell ref="A6:L6"/>
    <mergeCell ref="B7:C7"/>
    <mergeCell ref="D7:I7"/>
    <mergeCell ref="A8:L8"/>
    <mergeCell ref="B9:K9"/>
    <mergeCell ref="B10:K10"/>
    <mergeCell ref="B11:K11"/>
    <mergeCell ref="B12:K12"/>
    <mergeCell ref="C19:K19"/>
    <mergeCell ref="B15:K15"/>
    <mergeCell ref="B17:K17"/>
    <mergeCell ref="C18:K18"/>
    <mergeCell ref="C27:K27"/>
    <mergeCell ref="B14:K14"/>
    <mergeCell ref="C21:K21"/>
    <mergeCell ref="B22:K22"/>
  </mergeCells>
  <dataValidations count="4">
    <dataValidation allowBlank="1" showInputMessage="1" showErrorMessage="1" prompt="Escriba el nombre de la dependencia o instancia universitaria responsable de diligenciar la información" sqref="C5:F5"/>
    <dataValidation allowBlank="1" showInputMessage="1" showErrorMessage="1" prompt="Escriba el nombre y apellidos del responsable de la dependencia o instancia universitaria responsable de diligenciar la información" sqref="H5:K5"/>
    <dataValidation allowBlank="1" showInputMessage="1" showErrorMessage="1" prompt="Escriba los nombres y apellidos del personal de su dependencia que  colaborará en la definición de los objetivos de contribución" sqref="D7:I7"/>
    <dataValidation allowBlank="1" showInputMessage="1" showErrorMessage="1" prompt="Registre la fecha de diligenciamiento de la información. Utilice el formato de fecha: dd-mm-aa" sqref="K7"/>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45"/>
  <sheetViews>
    <sheetView zoomScale="120" zoomScaleNormal="120" zoomScalePageLayoutView="0" workbookViewId="0" topLeftCell="A17">
      <selection activeCell="B30" sqref="B30:J30"/>
    </sheetView>
  </sheetViews>
  <sheetFormatPr defaultColWidth="11.421875" defaultRowHeight="15"/>
  <cols>
    <col min="1" max="1" width="17.00390625" style="0" customWidth="1"/>
    <col min="8" max="8" width="15.140625" style="0" customWidth="1"/>
    <col min="9" max="9" width="19.00390625" style="0" customWidth="1"/>
    <col min="10" max="10" width="17.8515625" style="0" customWidth="1"/>
    <col min="11" max="11" width="30.421875" style="0" customWidth="1"/>
    <col min="12" max="12" width="20.57421875" style="0" customWidth="1"/>
  </cols>
  <sheetData>
    <row r="1" spans="1:12" ht="65.25" customHeight="1">
      <c r="A1" s="336"/>
      <c r="B1" s="266" t="s">
        <v>274</v>
      </c>
      <c r="C1" s="266"/>
      <c r="D1" s="266"/>
      <c r="E1" s="266"/>
      <c r="F1" s="266"/>
      <c r="G1" s="266"/>
      <c r="H1" s="266"/>
      <c r="I1" s="266"/>
      <c r="J1" s="266"/>
      <c r="K1" s="266"/>
      <c r="L1" s="93" t="s">
        <v>325</v>
      </c>
    </row>
    <row r="2" spans="1:11" ht="48.75" customHeight="1">
      <c r="A2" s="336"/>
      <c r="B2" s="265" t="s">
        <v>326</v>
      </c>
      <c r="C2" s="265"/>
      <c r="D2" s="265"/>
      <c r="E2" s="265"/>
      <c r="F2" s="265"/>
      <c r="G2" s="265"/>
      <c r="H2" s="265"/>
      <c r="I2" s="265"/>
      <c r="J2" s="265"/>
      <c r="K2" s="265"/>
    </row>
    <row r="3" spans="1:11" ht="18.75">
      <c r="A3" s="250" t="s">
        <v>65</v>
      </c>
      <c r="B3" s="250"/>
      <c r="C3" s="250"/>
      <c r="D3" s="250"/>
      <c r="E3" s="250"/>
      <c r="F3" s="250"/>
      <c r="G3" s="250"/>
      <c r="H3" s="250"/>
      <c r="I3" s="250"/>
      <c r="J3" s="250"/>
      <c r="K3" s="250"/>
    </row>
    <row r="4" spans="1:11" ht="31.5">
      <c r="A4" s="149" t="s">
        <v>13</v>
      </c>
      <c r="B4" s="254" t="s">
        <v>444</v>
      </c>
      <c r="C4" s="254"/>
      <c r="D4" s="254"/>
      <c r="E4" s="254"/>
      <c r="F4" s="254"/>
      <c r="G4" s="254"/>
      <c r="H4" s="254"/>
      <c r="I4" s="254"/>
      <c r="J4" s="254"/>
      <c r="K4" s="254"/>
    </row>
    <row r="5" spans="1:11" ht="25.5">
      <c r="A5" s="149" t="s">
        <v>18</v>
      </c>
      <c r="B5" s="254" t="s">
        <v>445</v>
      </c>
      <c r="C5" s="254"/>
      <c r="D5" s="254"/>
      <c r="E5" s="254"/>
      <c r="F5" s="254"/>
      <c r="G5" s="254"/>
      <c r="H5" s="254"/>
      <c r="I5" s="30" t="s">
        <v>24</v>
      </c>
      <c r="J5" s="337">
        <v>42410</v>
      </c>
      <c r="K5" s="254"/>
    </row>
    <row r="6" spans="1:11" ht="38.25" customHeight="1">
      <c r="A6" s="331" t="s">
        <v>117</v>
      </c>
      <c r="B6" s="332"/>
      <c r="C6" s="254" t="s">
        <v>278</v>
      </c>
      <c r="D6" s="254"/>
      <c r="E6" s="254"/>
      <c r="F6" s="254"/>
      <c r="G6" s="254"/>
      <c r="H6" s="254"/>
      <c r="I6" s="254"/>
      <c r="J6" s="254"/>
      <c r="K6" s="254"/>
    </row>
    <row r="7" spans="1:11" ht="32.25" customHeight="1">
      <c r="A7" s="256" t="s">
        <v>118</v>
      </c>
      <c r="B7" s="258"/>
      <c r="C7" s="333" t="s">
        <v>119</v>
      </c>
      <c r="D7" s="334"/>
      <c r="E7" s="334"/>
      <c r="F7" s="335"/>
      <c r="G7" s="249" t="s">
        <v>44</v>
      </c>
      <c r="H7" s="249"/>
      <c r="I7" s="249"/>
      <c r="J7" s="249" t="s">
        <v>27</v>
      </c>
      <c r="K7" s="249"/>
    </row>
    <row r="8" spans="1:11" ht="44.25" customHeight="1">
      <c r="A8" s="259"/>
      <c r="B8" s="261"/>
      <c r="C8" s="259"/>
      <c r="D8" s="260"/>
      <c r="E8" s="260"/>
      <c r="F8" s="261"/>
      <c r="G8" s="249"/>
      <c r="H8" s="249"/>
      <c r="I8" s="249"/>
      <c r="J8" s="249"/>
      <c r="K8" s="249"/>
    </row>
    <row r="9" spans="1:11" ht="60.75" customHeight="1">
      <c r="A9" s="254" t="s">
        <v>446</v>
      </c>
      <c r="B9" s="254"/>
      <c r="C9" s="254" t="s">
        <v>447</v>
      </c>
      <c r="D9" s="254"/>
      <c r="E9" s="254"/>
      <c r="F9" s="254"/>
      <c r="G9" s="329" t="s">
        <v>433</v>
      </c>
      <c r="H9" s="329"/>
      <c r="I9" s="329"/>
      <c r="J9" s="329" t="s">
        <v>434</v>
      </c>
      <c r="K9" s="329"/>
    </row>
    <row r="10" spans="1:11" ht="21" customHeight="1">
      <c r="A10" s="249" t="s">
        <v>23</v>
      </c>
      <c r="B10" s="249"/>
      <c r="C10" s="249"/>
      <c r="D10" s="249" t="s">
        <v>14</v>
      </c>
      <c r="E10" s="249"/>
      <c r="F10" s="249"/>
      <c r="G10" s="249"/>
      <c r="H10" s="249" t="s">
        <v>19</v>
      </c>
      <c r="I10" s="249" t="s">
        <v>21</v>
      </c>
      <c r="J10" s="249" t="s">
        <v>22</v>
      </c>
      <c r="K10" s="249" t="s">
        <v>109</v>
      </c>
    </row>
    <row r="11" spans="1:11" ht="27.75" customHeight="1">
      <c r="A11" s="249"/>
      <c r="B11" s="249"/>
      <c r="C11" s="249"/>
      <c r="D11" s="249" t="s">
        <v>4</v>
      </c>
      <c r="E11" s="249"/>
      <c r="F11" s="249" t="s">
        <v>5</v>
      </c>
      <c r="G11" s="249"/>
      <c r="H11" s="249"/>
      <c r="I11" s="249"/>
      <c r="J11" s="249"/>
      <c r="K11" s="249"/>
    </row>
    <row r="12" spans="1:11" ht="55.5" customHeight="1">
      <c r="A12" s="327" t="s">
        <v>568</v>
      </c>
      <c r="B12" s="327"/>
      <c r="C12" s="327"/>
      <c r="D12" s="327" t="s">
        <v>436</v>
      </c>
      <c r="E12" s="327"/>
      <c r="F12" s="327" t="s">
        <v>435</v>
      </c>
      <c r="G12" s="327"/>
      <c r="H12" s="88">
        <v>0.15</v>
      </c>
      <c r="I12" s="89">
        <v>42430</v>
      </c>
      <c r="J12" s="89">
        <v>42491</v>
      </c>
      <c r="K12" s="90"/>
    </row>
    <row r="13" spans="1:11" ht="78.75" customHeight="1">
      <c r="A13" s="327" t="s">
        <v>669</v>
      </c>
      <c r="B13" s="327"/>
      <c r="C13" s="327"/>
      <c r="D13" s="327" t="s">
        <v>435</v>
      </c>
      <c r="E13" s="327"/>
      <c r="F13" s="327"/>
      <c r="G13" s="327"/>
      <c r="H13" s="88">
        <v>0.1</v>
      </c>
      <c r="I13" s="89">
        <v>42430</v>
      </c>
      <c r="J13" s="89">
        <v>42491</v>
      </c>
      <c r="K13" s="90"/>
    </row>
    <row r="14" spans="1:11" ht="110.25">
      <c r="A14" s="327" t="s">
        <v>645</v>
      </c>
      <c r="B14" s="327"/>
      <c r="C14" s="327"/>
      <c r="D14" s="327" t="s">
        <v>437</v>
      </c>
      <c r="E14" s="327"/>
      <c r="F14" s="327"/>
      <c r="G14" s="327"/>
      <c r="H14" s="88">
        <v>0.2</v>
      </c>
      <c r="I14" s="89">
        <v>42522</v>
      </c>
      <c r="J14" s="89">
        <v>42583</v>
      </c>
      <c r="K14" s="90" t="s">
        <v>438</v>
      </c>
    </row>
    <row r="15" spans="1:11" ht="32.25" customHeight="1">
      <c r="A15" s="327" t="s">
        <v>567</v>
      </c>
      <c r="B15" s="327"/>
      <c r="C15" s="327"/>
      <c r="D15" s="327" t="s">
        <v>439</v>
      </c>
      <c r="E15" s="327"/>
      <c r="F15" s="327" t="s">
        <v>440</v>
      </c>
      <c r="G15" s="327"/>
      <c r="H15" s="88">
        <v>0.2</v>
      </c>
      <c r="I15" s="89">
        <v>42430</v>
      </c>
      <c r="J15" s="89">
        <v>43160</v>
      </c>
      <c r="K15" s="90" t="s">
        <v>668</v>
      </c>
    </row>
    <row r="16" spans="1:11" ht="51.75" customHeight="1">
      <c r="A16" s="327" t="s">
        <v>441</v>
      </c>
      <c r="B16" s="327"/>
      <c r="C16" s="327"/>
      <c r="D16" s="327" t="s">
        <v>442</v>
      </c>
      <c r="E16" s="327"/>
      <c r="F16" s="327" t="s">
        <v>440</v>
      </c>
      <c r="G16" s="327"/>
      <c r="H16" s="88">
        <v>0.25</v>
      </c>
      <c r="I16" s="89">
        <v>42430</v>
      </c>
      <c r="J16" s="89">
        <v>42491</v>
      </c>
      <c r="K16" s="90" t="s">
        <v>586</v>
      </c>
    </row>
    <row r="17" spans="1:11" ht="55.5" customHeight="1">
      <c r="A17" s="327" t="s">
        <v>443</v>
      </c>
      <c r="B17" s="327"/>
      <c r="C17" s="327"/>
      <c r="D17" s="327" t="s">
        <v>437</v>
      </c>
      <c r="E17" s="327"/>
      <c r="F17" s="327" t="s">
        <v>440</v>
      </c>
      <c r="G17" s="327"/>
      <c r="H17" s="88">
        <v>0.1</v>
      </c>
      <c r="I17" s="89">
        <v>42430</v>
      </c>
      <c r="J17" s="89">
        <v>43160</v>
      </c>
      <c r="K17" s="90"/>
    </row>
    <row r="18" spans="1:11" ht="15.75">
      <c r="A18" s="327"/>
      <c r="B18" s="327"/>
      <c r="C18" s="327"/>
      <c r="D18" s="327"/>
      <c r="E18" s="327"/>
      <c r="F18" s="327"/>
      <c r="G18" s="327"/>
      <c r="H18" s="88"/>
      <c r="I18" s="89"/>
      <c r="J18" s="89"/>
      <c r="K18" s="90"/>
    </row>
    <row r="19" spans="1:11" ht="15.75">
      <c r="A19" s="327"/>
      <c r="B19" s="327"/>
      <c r="C19" s="327"/>
      <c r="D19" s="327"/>
      <c r="E19" s="327"/>
      <c r="F19" s="327"/>
      <c r="G19" s="327"/>
      <c r="H19" s="88"/>
      <c r="I19" s="89"/>
      <c r="J19" s="89"/>
      <c r="K19" s="90"/>
    </row>
    <row r="20" spans="1:11" ht="15.75">
      <c r="A20" s="234" t="s">
        <v>45</v>
      </c>
      <c r="B20" s="234"/>
      <c r="C20" s="234"/>
      <c r="D20" s="234"/>
      <c r="E20" s="234"/>
      <c r="F20" s="234"/>
      <c r="G20" s="234"/>
      <c r="H20" s="234"/>
      <c r="I20" s="234"/>
      <c r="J20" s="234"/>
      <c r="K20" s="48"/>
    </row>
    <row r="21" spans="1:11" ht="15.75">
      <c r="A21" s="319"/>
      <c r="B21" s="320"/>
      <c r="C21" s="321"/>
      <c r="D21" s="234">
        <v>2016</v>
      </c>
      <c r="E21" s="234"/>
      <c r="F21" s="234">
        <v>2017</v>
      </c>
      <c r="G21" s="234"/>
      <c r="H21" s="234">
        <v>2018</v>
      </c>
      <c r="I21" s="234"/>
      <c r="J21" s="147" t="s">
        <v>94</v>
      </c>
      <c r="K21" s="48"/>
    </row>
    <row r="22" spans="1:11" ht="30.75" customHeight="1">
      <c r="A22" s="319" t="s">
        <v>25</v>
      </c>
      <c r="B22" s="320"/>
      <c r="C22" s="321"/>
      <c r="D22" s="322">
        <f>30000000+5000000</f>
        <v>35000000</v>
      </c>
      <c r="E22" s="323"/>
      <c r="F22" s="322">
        <f>+D22*1.08</f>
        <v>37800000</v>
      </c>
      <c r="G22" s="323"/>
      <c r="H22" s="322">
        <v>10200000</v>
      </c>
      <c r="I22" s="323"/>
      <c r="J22" s="58">
        <f>+SUM(D22:I22)</f>
        <v>83000000</v>
      </c>
      <c r="K22" s="51"/>
    </row>
    <row r="23" spans="1:11" ht="15.75">
      <c r="A23" s="319" t="s">
        <v>1</v>
      </c>
      <c r="B23" s="320"/>
      <c r="C23" s="321"/>
      <c r="D23" s="322"/>
      <c r="E23" s="323"/>
      <c r="F23" s="322"/>
      <c r="G23" s="323"/>
      <c r="H23" s="322"/>
      <c r="I23" s="323"/>
      <c r="J23" s="58">
        <f>+SUM(D23:I23)</f>
        <v>0</v>
      </c>
      <c r="K23" s="51"/>
    </row>
    <row r="24" spans="1:11" ht="27" customHeight="1">
      <c r="A24" s="319" t="s">
        <v>2</v>
      </c>
      <c r="B24" s="320"/>
      <c r="C24" s="321"/>
      <c r="D24" s="322"/>
      <c r="E24" s="323"/>
      <c r="F24" s="322"/>
      <c r="G24" s="323"/>
      <c r="H24" s="322"/>
      <c r="I24" s="323"/>
      <c r="J24" s="58">
        <f>+SUM(D24:I24)</f>
        <v>0</v>
      </c>
      <c r="K24" s="51"/>
    </row>
    <row r="25" spans="1:11" ht="15.75">
      <c r="A25" s="319" t="s">
        <v>120</v>
      </c>
      <c r="B25" s="320"/>
      <c r="C25" s="321"/>
      <c r="D25" s="322"/>
      <c r="E25" s="323"/>
      <c r="F25" s="322"/>
      <c r="G25" s="323"/>
      <c r="H25" s="322"/>
      <c r="I25" s="323"/>
      <c r="J25" s="58">
        <f>+SUM(D25:I25)</f>
        <v>0</v>
      </c>
      <c r="K25" s="51"/>
    </row>
    <row r="26" spans="1:11" ht="15.75">
      <c r="A26" s="319" t="s">
        <v>3</v>
      </c>
      <c r="B26" s="320"/>
      <c r="C26" s="321"/>
      <c r="D26" s="324">
        <f>+SUM(D22:E24)</f>
        <v>35000000</v>
      </c>
      <c r="E26" s="325" t="s">
        <v>3</v>
      </c>
      <c r="F26" s="324">
        <f>+SUM(F22:G24)</f>
        <v>37800000</v>
      </c>
      <c r="G26" s="325" t="s">
        <v>3</v>
      </c>
      <c r="H26" s="324">
        <f>+SUM(H22:I24)</f>
        <v>10200000</v>
      </c>
      <c r="I26" s="325" t="s">
        <v>3</v>
      </c>
      <c r="J26" s="58">
        <f>+SUM(D26:I26)</f>
        <v>83000000</v>
      </c>
      <c r="K26" s="51"/>
    </row>
    <row r="27" spans="1:11" ht="15.75">
      <c r="A27" s="244" t="s">
        <v>20</v>
      </c>
      <c r="B27" s="244"/>
      <c r="C27" s="244"/>
      <c r="D27" s="244"/>
      <c r="E27" s="244"/>
      <c r="F27" s="244"/>
      <c r="G27" s="244"/>
      <c r="H27" s="244"/>
      <c r="I27" s="267">
        <f>+J26</f>
        <v>83000000</v>
      </c>
      <c r="J27" s="267"/>
      <c r="K27" s="51"/>
    </row>
    <row r="28" spans="1:11" ht="15">
      <c r="A28" s="6"/>
      <c r="B28" s="6"/>
      <c r="C28" s="6"/>
      <c r="D28" s="6"/>
      <c r="E28" s="6"/>
      <c r="F28" s="6"/>
      <c r="G28" s="6"/>
      <c r="H28" s="6"/>
      <c r="I28" s="6"/>
      <c r="J28" s="6"/>
      <c r="K28" s="53"/>
    </row>
    <row r="29" spans="1:11" ht="30">
      <c r="A29" s="148" t="s">
        <v>47</v>
      </c>
      <c r="B29" s="245" t="s">
        <v>59</v>
      </c>
      <c r="C29" s="245"/>
      <c r="D29" s="245"/>
      <c r="E29" s="245"/>
      <c r="F29" s="245"/>
      <c r="G29" s="245"/>
      <c r="H29" s="245"/>
      <c r="I29" s="245"/>
      <c r="J29" s="245"/>
      <c r="K29" s="54"/>
    </row>
    <row r="30" spans="1:11" ht="30">
      <c r="A30" s="20" t="s">
        <v>48</v>
      </c>
      <c r="B30" s="242" t="s">
        <v>71</v>
      </c>
      <c r="C30" s="242"/>
      <c r="D30" s="242"/>
      <c r="E30" s="242"/>
      <c r="F30" s="242"/>
      <c r="G30" s="242"/>
      <c r="H30" s="242"/>
      <c r="I30" s="242"/>
      <c r="J30" s="242"/>
      <c r="K30" s="33"/>
    </row>
    <row r="31" spans="1:11" ht="15">
      <c r="A31" s="20" t="s">
        <v>1</v>
      </c>
      <c r="B31" s="242" t="s">
        <v>67</v>
      </c>
      <c r="C31" s="242"/>
      <c r="D31" s="242"/>
      <c r="E31" s="242"/>
      <c r="F31" s="242"/>
      <c r="G31" s="242"/>
      <c r="H31" s="242"/>
      <c r="I31" s="242"/>
      <c r="J31" s="242"/>
      <c r="K31" s="33"/>
    </row>
    <row r="32" spans="1:11" ht="15">
      <c r="A32" s="20" t="s">
        <v>2</v>
      </c>
      <c r="B32" s="242" t="s">
        <v>58</v>
      </c>
      <c r="C32" s="242"/>
      <c r="D32" s="242"/>
      <c r="E32" s="242"/>
      <c r="F32" s="242"/>
      <c r="G32" s="242"/>
      <c r="H32" s="242"/>
      <c r="I32" s="242"/>
      <c r="J32" s="242"/>
      <c r="K32" s="33"/>
    </row>
    <row r="35" ht="15">
      <c r="A35" s="136"/>
    </row>
    <row r="36" ht="15">
      <c r="A36" s="136"/>
    </row>
    <row r="38" ht="15" hidden="1">
      <c r="A38" t="s">
        <v>278</v>
      </c>
    </row>
    <row r="39" ht="15" hidden="1">
      <c r="A39" t="s">
        <v>174</v>
      </c>
    </row>
    <row r="40" ht="15" hidden="1">
      <c r="A40" t="s">
        <v>196</v>
      </c>
    </row>
    <row r="41" ht="15" hidden="1">
      <c r="A41" t="s">
        <v>121</v>
      </c>
    </row>
    <row r="42" ht="15" hidden="1">
      <c r="A42" t="s">
        <v>122</v>
      </c>
    </row>
    <row r="43" ht="15" hidden="1">
      <c r="A43" t="s">
        <v>123</v>
      </c>
    </row>
    <row r="44" ht="15" hidden="1">
      <c r="A44" t="s">
        <v>273</v>
      </c>
    </row>
    <row r="45" ht="15" hidden="1">
      <c r="A45" t="s">
        <v>124</v>
      </c>
    </row>
    <row r="46" ht="15" hidden="1"/>
    <row r="47" ht="15" hidden="1"/>
  </sheetData>
  <sheetProtection/>
  <mergeCells count="80">
    <mergeCell ref="F13:G13"/>
    <mergeCell ref="A19:C19"/>
    <mergeCell ref="D19:E19"/>
    <mergeCell ref="F19:G19"/>
    <mergeCell ref="A1:A2"/>
    <mergeCell ref="B1:K1"/>
    <mergeCell ref="B2:K2"/>
    <mergeCell ref="A3:K3"/>
    <mergeCell ref="B4:K4"/>
    <mergeCell ref="B5:H5"/>
    <mergeCell ref="J5:K5"/>
    <mergeCell ref="A6:B6"/>
    <mergeCell ref="C6:K6"/>
    <mergeCell ref="A7:B8"/>
    <mergeCell ref="C7:F8"/>
    <mergeCell ref="G7:I8"/>
    <mergeCell ref="J7:K8"/>
    <mergeCell ref="A9:B9"/>
    <mergeCell ref="C9:F9"/>
    <mergeCell ref="G9:I9"/>
    <mergeCell ref="J9:K9"/>
    <mergeCell ref="A10:C11"/>
    <mergeCell ref="D10:G10"/>
    <mergeCell ref="H10:H11"/>
    <mergeCell ref="I10:I11"/>
    <mergeCell ref="J10:J11"/>
    <mergeCell ref="K10:K11"/>
    <mergeCell ref="D11:E11"/>
    <mergeCell ref="F11:G11"/>
    <mergeCell ref="A12:C12"/>
    <mergeCell ref="D12:E12"/>
    <mergeCell ref="F12:G12"/>
    <mergeCell ref="A14:C14"/>
    <mergeCell ref="D14:E14"/>
    <mergeCell ref="F14:G14"/>
    <mergeCell ref="A13:C13"/>
    <mergeCell ref="D13:E13"/>
    <mergeCell ref="A15:C15"/>
    <mergeCell ref="D15:E15"/>
    <mergeCell ref="F15:G15"/>
    <mergeCell ref="A16:C16"/>
    <mergeCell ref="D16:E16"/>
    <mergeCell ref="F16:G16"/>
    <mergeCell ref="A18:C18"/>
    <mergeCell ref="D18:E18"/>
    <mergeCell ref="F18:G18"/>
    <mergeCell ref="A17:C17"/>
    <mergeCell ref="D17:E17"/>
    <mergeCell ref="F17:G17"/>
    <mergeCell ref="A20:J20"/>
    <mergeCell ref="A21:C21"/>
    <mergeCell ref="D21:E21"/>
    <mergeCell ref="F21:G21"/>
    <mergeCell ref="H21:I21"/>
    <mergeCell ref="A22:C22"/>
    <mergeCell ref="D22:E22"/>
    <mergeCell ref="F22:G22"/>
    <mergeCell ref="H22:I22"/>
    <mergeCell ref="A23:C23"/>
    <mergeCell ref="D23:E23"/>
    <mergeCell ref="F23:G23"/>
    <mergeCell ref="H23:I23"/>
    <mergeCell ref="A24:C24"/>
    <mergeCell ref="D24:E24"/>
    <mergeCell ref="F24:G24"/>
    <mergeCell ref="H24:I24"/>
    <mergeCell ref="A25:C25"/>
    <mergeCell ref="D25:E25"/>
    <mergeCell ref="F25:G25"/>
    <mergeCell ref="H25:I25"/>
    <mergeCell ref="A26:C26"/>
    <mergeCell ref="D26:E26"/>
    <mergeCell ref="F26:G26"/>
    <mergeCell ref="H26:I26"/>
    <mergeCell ref="A27:H27"/>
    <mergeCell ref="I27:J27"/>
    <mergeCell ref="B29:J29"/>
    <mergeCell ref="B30:J30"/>
    <mergeCell ref="B31:J31"/>
    <mergeCell ref="B32:J32"/>
  </mergeCells>
  <dataValidations count="2">
    <dataValidation type="list" allowBlank="1" showInputMessage="1" showErrorMessage="1" prompt="Elegir un objetivo estratégico de la lista" sqref="C6:K6">
      <formula1>$A$38:$A$45</formula1>
    </dataValidation>
    <dataValidation allowBlank="1" showInputMessage="1" showErrorMessage="1" prompt="Registre para el período en cuestión, el valor de las inversiones de acuerdo con la fuente de recursos" sqref="K22:K24 D22:F25 H22:H25 B23:B25 J22:J26"/>
  </dataValidations>
  <printOptions/>
  <pageMargins left="0.7" right="0.7" top="0.75" bottom="0.75" header="0.3" footer="0.3"/>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L50"/>
  <sheetViews>
    <sheetView zoomScale="96" zoomScaleNormal="96" zoomScalePageLayoutView="0" workbookViewId="0" topLeftCell="A10">
      <selection activeCell="A17" sqref="A17:C17"/>
    </sheetView>
  </sheetViews>
  <sheetFormatPr defaultColWidth="11.421875" defaultRowHeight="15"/>
  <cols>
    <col min="1" max="1" width="17.00390625" style="0" customWidth="1"/>
    <col min="2" max="2" width="23.28125" style="0" customWidth="1"/>
    <col min="3" max="3" width="6.00390625" style="0" customWidth="1"/>
    <col min="5" max="5" width="16.28125" style="0" customWidth="1"/>
    <col min="6" max="6" width="20.7109375" style="0" customWidth="1"/>
    <col min="7" max="7" width="4.421875" style="0" customWidth="1"/>
    <col min="8" max="8" width="15.140625" style="0" customWidth="1"/>
    <col min="9" max="9" width="19.00390625" style="0" customWidth="1"/>
    <col min="10" max="10" width="17.8515625" style="0" customWidth="1"/>
    <col min="11" max="11" width="30.421875" style="0" customWidth="1"/>
    <col min="12" max="12" width="20.57421875" style="0" customWidth="1"/>
  </cols>
  <sheetData>
    <row r="1" spans="1:12" ht="65.25" customHeight="1">
      <c r="A1" s="336"/>
      <c r="B1" s="266" t="s">
        <v>274</v>
      </c>
      <c r="C1" s="266"/>
      <c r="D1" s="266"/>
      <c r="E1" s="266"/>
      <c r="F1" s="266"/>
      <c r="G1" s="266"/>
      <c r="H1" s="266"/>
      <c r="I1" s="266"/>
      <c r="J1" s="266"/>
      <c r="K1" s="266"/>
      <c r="L1" s="93" t="s">
        <v>325</v>
      </c>
    </row>
    <row r="2" spans="1:11" ht="48.75" customHeight="1">
      <c r="A2" s="336"/>
      <c r="B2" s="265" t="s">
        <v>326</v>
      </c>
      <c r="C2" s="265"/>
      <c r="D2" s="265"/>
      <c r="E2" s="265"/>
      <c r="F2" s="265"/>
      <c r="G2" s="265"/>
      <c r="H2" s="265"/>
      <c r="I2" s="265"/>
      <c r="J2" s="265"/>
      <c r="K2" s="265"/>
    </row>
    <row r="3" spans="1:11" ht="18.75">
      <c r="A3" s="250" t="s">
        <v>65</v>
      </c>
      <c r="B3" s="250"/>
      <c r="C3" s="250"/>
      <c r="D3" s="250"/>
      <c r="E3" s="250"/>
      <c r="F3" s="250"/>
      <c r="G3" s="250"/>
      <c r="H3" s="250"/>
      <c r="I3" s="250"/>
      <c r="J3" s="250"/>
      <c r="K3" s="250"/>
    </row>
    <row r="4" spans="1:11" ht="31.5">
      <c r="A4" s="139" t="s">
        <v>13</v>
      </c>
      <c r="B4" s="254" t="s">
        <v>416</v>
      </c>
      <c r="C4" s="254"/>
      <c r="D4" s="254"/>
      <c r="E4" s="254"/>
      <c r="F4" s="254"/>
      <c r="G4" s="254"/>
      <c r="H4" s="254"/>
      <c r="I4" s="254"/>
      <c r="J4" s="254"/>
      <c r="K4" s="254"/>
    </row>
    <row r="5" spans="1:11" ht="25.5">
      <c r="A5" s="139" t="s">
        <v>18</v>
      </c>
      <c r="B5" s="254" t="s">
        <v>417</v>
      </c>
      <c r="C5" s="254"/>
      <c r="D5" s="254"/>
      <c r="E5" s="254"/>
      <c r="F5" s="254"/>
      <c r="G5" s="254"/>
      <c r="H5" s="254"/>
      <c r="I5" s="30" t="s">
        <v>24</v>
      </c>
      <c r="J5" s="337">
        <v>42405</v>
      </c>
      <c r="K5" s="254"/>
    </row>
    <row r="6" spans="1:11" ht="38.25" customHeight="1">
      <c r="A6" s="331" t="s">
        <v>117</v>
      </c>
      <c r="B6" s="332"/>
      <c r="C6" s="254" t="s">
        <v>123</v>
      </c>
      <c r="D6" s="254"/>
      <c r="E6" s="254"/>
      <c r="F6" s="254"/>
      <c r="G6" s="254"/>
      <c r="H6" s="254"/>
      <c r="I6" s="254"/>
      <c r="J6" s="254"/>
      <c r="K6" s="254"/>
    </row>
    <row r="7" spans="1:11" ht="32.25" customHeight="1">
      <c r="A7" s="256" t="s">
        <v>118</v>
      </c>
      <c r="B7" s="258"/>
      <c r="C7" s="333" t="s">
        <v>119</v>
      </c>
      <c r="D7" s="334"/>
      <c r="E7" s="334"/>
      <c r="F7" s="335"/>
      <c r="G7" s="249" t="s">
        <v>44</v>
      </c>
      <c r="H7" s="249"/>
      <c r="I7" s="249"/>
      <c r="J7" s="249" t="s">
        <v>27</v>
      </c>
      <c r="K7" s="249"/>
    </row>
    <row r="8" spans="1:11" ht="44.25" customHeight="1">
      <c r="A8" s="259"/>
      <c r="B8" s="261"/>
      <c r="C8" s="259"/>
      <c r="D8" s="260"/>
      <c r="E8" s="260"/>
      <c r="F8" s="261"/>
      <c r="G8" s="249"/>
      <c r="H8" s="249"/>
      <c r="I8" s="249"/>
      <c r="J8" s="249"/>
      <c r="K8" s="249"/>
    </row>
    <row r="9" spans="1:11" ht="101.25" customHeight="1">
      <c r="A9" s="254" t="s">
        <v>688</v>
      </c>
      <c r="B9" s="254"/>
      <c r="C9" s="254" t="s">
        <v>418</v>
      </c>
      <c r="D9" s="254"/>
      <c r="E9" s="254"/>
      <c r="F9" s="254"/>
      <c r="G9" s="329" t="s">
        <v>419</v>
      </c>
      <c r="H9" s="329"/>
      <c r="I9" s="329"/>
      <c r="J9" s="329" t="s">
        <v>420</v>
      </c>
      <c r="K9" s="329"/>
    </row>
    <row r="10" spans="1:11" ht="21" customHeight="1">
      <c r="A10" s="249" t="s">
        <v>23</v>
      </c>
      <c r="B10" s="249"/>
      <c r="C10" s="249"/>
      <c r="D10" s="249" t="s">
        <v>14</v>
      </c>
      <c r="E10" s="249"/>
      <c r="F10" s="249"/>
      <c r="G10" s="249"/>
      <c r="H10" s="249" t="s">
        <v>19</v>
      </c>
      <c r="I10" s="249" t="s">
        <v>21</v>
      </c>
      <c r="J10" s="249" t="s">
        <v>22</v>
      </c>
      <c r="K10" s="249" t="s">
        <v>109</v>
      </c>
    </row>
    <row r="11" spans="1:11" ht="27.75" customHeight="1">
      <c r="A11" s="249"/>
      <c r="B11" s="249"/>
      <c r="C11" s="249"/>
      <c r="D11" s="249" t="s">
        <v>4</v>
      </c>
      <c r="E11" s="249"/>
      <c r="F11" s="249" t="s">
        <v>5</v>
      </c>
      <c r="G11" s="249"/>
      <c r="H11" s="249"/>
      <c r="I11" s="249"/>
      <c r="J11" s="249"/>
      <c r="K11" s="249"/>
    </row>
    <row r="12" spans="1:11" ht="122.25" customHeight="1">
      <c r="A12" s="353" t="s">
        <v>685</v>
      </c>
      <c r="B12" s="353"/>
      <c r="C12" s="353"/>
      <c r="D12" s="353" t="s">
        <v>421</v>
      </c>
      <c r="E12" s="353"/>
      <c r="F12" s="353" t="s">
        <v>422</v>
      </c>
      <c r="G12" s="353"/>
      <c r="H12" s="144">
        <v>0.15</v>
      </c>
      <c r="I12" s="145">
        <v>42430</v>
      </c>
      <c r="J12" s="145">
        <v>42522</v>
      </c>
      <c r="K12" s="146" t="s">
        <v>689</v>
      </c>
    </row>
    <row r="13" spans="1:11" ht="236.25">
      <c r="A13" s="353" t="s">
        <v>686</v>
      </c>
      <c r="B13" s="353"/>
      <c r="C13" s="353"/>
      <c r="D13" s="353" t="s">
        <v>421</v>
      </c>
      <c r="E13" s="353"/>
      <c r="F13" s="353" t="s">
        <v>422</v>
      </c>
      <c r="G13" s="353"/>
      <c r="H13" s="144">
        <v>0.15</v>
      </c>
      <c r="I13" s="145">
        <v>42430</v>
      </c>
      <c r="J13" s="145">
        <v>42522</v>
      </c>
      <c r="K13" s="146" t="s">
        <v>690</v>
      </c>
    </row>
    <row r="14" spans="1:11" ht="141.75">
      <c r="A14" s="353" t="s">
        <v>423</v>
      </c>
      <c r="B14" s="353"/>
      <c r="C14" s="353"/>
      <c r="D14" s="353" t="s">
        <v>606</v>
      </c>
      <c r="E14" s="353"/>
      <c r="F14" s="353" t="s">
        <v>422</v>
      </c>
      <c r="G14" s="353"/>
      <c r="H14" s="144">
        <v>0.2</v>
      </c>
      <c r="I14" s="145">
        <v>42552</v>
      </c>
      <c r="J14" s="145">
        <v>42675</v>
      </c>
      <c r="K14" s="146" t="s">
        <v>424</v>
      </c>
    </row>
    <row r="15" spans="1:11" ht="35.25" customHeight="1">
      <c r="A15" s="350" t="s">
        <v>425</v>
      </c>
      <c r="B15" s="351"/>
      <c r="C15" s="352"/>
      <c r="D15" s="353" t="s">
        <v>426</v>
      </c>
      <c r="E15" s="353"/>
      <c r="F15" s="353"/>
      <c r="G15" s="353"/>
      <c r="H15" s="144">
        <v>0.2</v>
      </c>
      <c r="I15" s="145">
        <v>42675</v>
      </c>
      <c r="J15" s="145">
        <v>42705</v>
      </c>
      <c r="K15" s="146"/>
    </row>
    <row r="16" spans="1:11" ht="57" customHeight="1">
      <c r="A16" s="350" t="s">
        <v>427</v>
      </c>
      <c r="B16" s="351"/>
      <c r="C16" s="352"/>
      <c r="D16" s="353" t="s">
        <v>428</v>
      </c>
      <c r="E16" s="353"/>
      <c r="F16" s="353"/>
      <c r="G16" s="353"/>
      <c r="H16" s="144">
        <v>0.2</v>
      </c>
      <c r="I16" s="145">
        <v>42705</v>
      </c>
      <c r="J16" s="145">
        <v>42795</v>
      </c>
      <c r="K16" s="146"/>
    </row>
    <row r="17" spans="1:11" ht="57" customHeight="1">
      <c r="A17" s="350" t="s">
        <v>600</v>
      </c>
      <c r="B17" s="351"/>
      <c r="C17" s="352"/>
      <c r="D17" s="353" t="s">
        <v>420</v>
      </c>
      <c r="E17" s="353"/>
      <c r="F17" s="353"/>
      <c r="G17" s="353"/>
      <c r="H17" s="144">
        <v>0.1</v>
      </c>
      <c r="I17" s="145">
        <v>42795</v>
      </c>
      <c r="J17" s="145">
        <v>43160</v>
      </c>
      <c r="K17" s="146"/>
    </row>
    <row r="18" spans="1:11" ht="15.75">
      <c r="A18" s="338"/>
      <c r="B18" s="339"/>
      <c r="C18" s="340"/>
      <c r="D18" s="327"/>
      <c r="E18" s="327"/>
      <c r="F18" s="327"/>
      <c r="G18" s="327"/>
      <c r="H18" s="88"/>
      <c r="I18" s="89"/>
      <c r="J18" s="89"/>
      <c r="K18" s="90"/>
    </row>
    <row r="19" spans="1:11" ht="15.75" customHeight="1">
      <c r="A19" s="338"/>
      <c r="B19" s="339"/>
      <c r="C19" s="340"/>
      <c r="D19" s="327"/>
      <c r="E19" s="327"/>
      <c r="F19" s="327"/>
      <c r="G19" s="327"/>
      <c r="H19" s="88"/>
      <c r="I19" s="89"/>
      <c r="J19" s="89"/>
      <c r="K19" s="90"/>
    </row>
    <row r="20" spans="1:11" ht="15.75" customHeight="1">
      <c r="A20" s="338"/>
      <c r="B20" s="339"/>
      <c r="C20" s="340"/>
      <c r="D20" s="327"/>
      <c r="E20" s="327"/>
      <c r="F20" s="327"/>
      <c r="G20" s="327"/>
      <c r="H20" s="88"/>
      <c r="I20" s="89"/>
      <c r="J20" s="89"/>
      <c r="K20" s="90"/>
    </row>
    <row r="21" spans="1:11" ht="15.75">
      <c r="A21" s="338"/>
      <c r="B21" s="339"/>
      <c r="C21" s="340"/>
      <c r="D21" s="327"/>
      <c r="E21" s="327"/>
      <c r="F21" s="327"/>
      <c r="G21" s="327"/>
      <c r="H21" s="88"/>
      <c r="I21" s="89"/>
      <c r="J21" s="89"/>
      <c r="K21" s="90"/>
    </row>
    <row r="22" spans="1:11" ht="15.75">
      <c r="A22" s="338"/>
      <c r="B22" s="339"/>
      <c r="C22" s="340"/>
      <c r="D22" s="327"/>
      <c r="E22" s="327"/>
      <c r="F22" s="327"/>
      <c r="G22" s="327"/>
      <c r="H22" s="88"/>
      <c r="I22" s="89"/>
      <c r="J22" s="89"/>
      <c r="K22" s="90"/>
    </row>
    <row r="23" spans="1:11" ht="15.75">
      <c r="A23" s="338"/>
      <c r="B23" s="339"/>
      <c r="C23" s="340"/>
      <c r="D23" s="327"/>
      <c r="E23" s="327"/>
      <c r="F23" s="327"/>
      <c r="G23" s="327"/>
      <c r="H23" s="88"/>
      <c r="I23" s="89"/>
      <c r="J23" s="89"/>
      <c r="K23" s="90"/>
    </row>
    <row r="24" spans="1:11" ht="15.75">
      <c r="A24" s="338"/>
      <c r="B24" s="339"/>
      <c r="C24" s="340"/>
      <c r="D24" s="327"/>
      <c r="E24" s="327"/>
      <c r="F24" s="327"/>
      <c r="G24" s="327"/>
      <c r="H24" s="88"/>
      <c r="I24" s="89"/>
      <c r="J24" s="89"/>
      <c r="K24" s="90"/>
    </row>
    <row r="25" spans="1:11" ht="15.75" customHeight="1">
      <c r="A25" s="319" t="s">
        <v>45</v>
      </c>
      <c r="B25" s="320"/>
      <c r="C25" s="320"/>
      <c r="D25" s="320"/>
      <c r="E25" s="320"/>
      <c r="F25" s="320"/>
      <c r="G25" s="320"/>
      <c r="H25" s="320"/>
      <c r="I25" s="320"/>
      <c r="J25" s="321"/>
      <c r="K25" s="48"/>
    </row>
    <row r="26" spans="1:11" ht="15.75">
      <c r="A26" s="319"/>
      <c r="B26" s="320"/>
      <c r="C26" s="321"/>
      <c r="D26" s="234">
        <v>2016</v>
      </c>
      <c r="E26" s="234"/>
      <c r="F26" s="234">
        <v>2017</v>
      </c>
      <c r="G26" s="234"/>
      <c r="H26" s="234">
        <v>2018</v>
      </c>
      <c r="I26" s="234"/>
      <c r="J26" s="137" t="s">
        <v>94</v>
      </c>
      <c r="K26" s="48"/>
    </row>
    <row r="27" spans="1:11" ht="15.75" customHeight="1">
      <c r="A27" s="319" t="s">
        <v>25</v>
      </c>
      <c r="B27" s="320"/>
      <c r="C27" s="321"/>
      <c r="D27" s="322">
        <f>70000000+5000000</f>
        <v>75000000</v>
      </c>
      <c r="E27" s="323"/>
      <c r="F27" s="322">
        <f>20000000+10000000+5000000</f>
        <v>35000000</v>
      </c>
      <c r="G27" s="323"/>
      <c r="H27" s="322">
        <f>9000000+10000000</f>
        <v>19000000</v>
      </c>
      <c r="I27" s="323"/>
      <c r="J27" s="58">
        <f>+SUM(D27:I27)</f>
        <v>129000000</v>
      </c>
      <c r="K27" s="51"/>
    </row>
    <row r="28" spans="1:11" ht="30.75" customHeight="1">
      <c r="A28" s="319" t="s">
        <v>1</v>
      </c>
      <c r="B28" s="320"/>
      <c r="C28" s="321"/>
      <c r="D28" s="322"/>
      <c r="E28" s="323"/>
      <c r="F28" s="322"/>
      <c r="G28" s="323"/>
      <c r="H28" s="322"/>
      <c r="I28" s="323"/>
      <c r="J28" s="58">
        <f>+SUM(D28:I28)</f>
        <v>0</v>
      </c>
      <c r="K28" s="51"/>
    </row>
    <row r="29" spans="1:11" ht="15.75" customHeight="1">
      <c r="A29" s="319" t="s">
        <v>2</v>
      </c>
      <c r="B29" s="320"/>
      <c r="C29" s="321"/>
      <c r="D29" s="322"/>
      <c r="E29" s="323"/>
      <c r="F29" s="322"/>
      <c r="G29" s="323"/>
      <c r="H29" s="322"/>
      <c r="I29" s="323"/>
      <c r="J29" s="58">
        <f>+SUM(D29:I29)</f>
        <v>0</v>
      </c>
      <c r="K29" s="51"/>
    </row>
    <row r="30" spans="1:11" ht="27" customHeight="1">
      <c r="A30" s="319" t="s">
        <v>120</v>
      </c>
      <c r="B30" s="320"/>
      <c r="C30" s="321"/>
      <c r="D30" s="322"/>
      <c r="E30" s="323"/>
      <c r="F30" s="322"/>
      <c r="G30" s="323"/>
      <c r="H30" s="322"/>
      <c r="I30" s="323"/>
      <c r="J30" s="58">
        <f>+SUM(D30:I30)</f>
        <v>0</v>
      </c>
      <c r="K30" s="51"/>
    </row>
    <row r="31" spans="1:11" ht="15.75">
      <c r="A31" s="319" t="s">
        <v>3</v>
      </c>
      <c r="B31" s="320"/>
      <c r="C31" s="321"/>
      <c r="D31" s="324">
        <f>+SUM(D27:E29)</f>
        <v>75000000</v>
      </c>
      <c r="E31" s="325" t="s">
        <v>3</v>
      </c>
      <c r="F31" s="324">
        <f>+SUM(F27:G29)</f>
        <v>35000000</v>
      </c>
      <c r="G31" s="325" t="s">
        <v>3</v>
      </c>
      <c r="H31" s="324">
        <f>+SUM(H27:I29)</f>
        <v>19000000</v>
      </c>
      <c r="I31" s="325" t="s">
        <v>3</v>
      </c>
      <c r="J31" s="58">
        <f>+SUM(D31:I31)</f>
        <v>129000000</v>
      </c>
      <c r="K31" s="51"/>
    </row>
    <row r="32" spans="1:11" ht="15.75" customHeight="1">
      <c r="A32" s="347" t="s">
        <v>20</v>
      </c>
      <c r="B32" s="348"/>
      <c r="C32" s="348"/>
      <c r="D32" s="348"/>
      <c r="E32" s="348"/>
      <c r="F32" s="348"/>
      <c r="G32" s="348"/>
      <c r="H32" s="349"/>
      <c r="I32" s="267">
        <f>+J31</f>
        <v>129000000</v>
      </c>
      <c r="J32" s="267"/>
      <c r="K32" s="51"/>
    </row>
    <row r="33" spans="1:11" ht="15">
      <c r="A33" s="6"/>
      <c r="B33" s="6"/>
      <c r="C33" s="6"/>
      <c r="D33" s="6"/>
      <c r="E33" s="6"/>
      <c r="F33" s="6"/>
      <c r="G33" s="6"/>
      <c r="H33" s="6"/>
      <c r="I33" s="6"/>
      <c r="J33" s="6"/>
      <c r="K33" s="53"/>
    </row>
    <row r="34" spans="1:11" ht="30">
      <c r="A34" s="138" t="s">
        <v>47</v>
      </c>
      <c r="B34" s="245" t="s">
        <v>59</v>
      </c>
      <c r="C34" s="245"/>
      <c r="D34" s="245"/>
      <c r="E34" s="245"/>
      <c r="F34" s="245"/>
      <c r="G34" s="245"/>
      <c r="H34" s="245"/>
      <c r="I34" s="245"/>
      <c r="J34" s="245"/>
      <c r="K34" s="54"/>
    </row>
    <row r="35" spans="1:11" ht="30">
      <c r="A35" s="20" t="s">
        <v>48</v>
      </c>
      <c r="B35" s="242" t="s">
        <v>71</v>
      </c>
      <c r="C35" s="242"/>
      <c r="D35" s="242"/>
      <c r="E35" s="242"/>
      <c r="F35" s="242"/>
      <c r="G35" s="242"/>
      <c r="H35" s="242"/>
      <c r="I35" s="242"/>
      <c r="J35" s="242"/>
      <c r="K35" s="33"/>
    </row>
    <row r="36" spans="1:11" ht="15">
      <c r="A36" s="20" t="s">
        <v>1</v>
      </c>
      <c r="B36" s="242" t="s">
        <v>67</v>
      </c>
      <c r="C36" s="242"/>
      <c r="D36" s="242"/>
      <c r="E36" s="242"/>
      <c r="F36" s="242"/>
      <c r="G36" s="242"/>
      <c r="H36" s="242"/>
      <c r="I36" s="242"/>
      <c r="J36" s="242"/>
      <c r="K36" s="33"/>
    </row>
    <row r="37" spans="1:11" ht="15">
      <c r="A37" s="20" t="s">
        <v>2</v>
      </c>
      <c r="B37" s="242" t="s">
        <v>58</v>
      </c>
      <c r="C37" s="242"/>
      <c r="D37" s="242"/>
      <c r="E37" s="242"/>
      <c r="F37" s="242"/>
      <c r="G37" s="242"/>
      <c r="H37" s="242"/>
      <c r="I37" s="242"/>
      <c r="J37" s="242"/>
      <c r="K37" s="33"/>
    </row>
    <row r="44" ht="15" hidden="1">
      <c r="A44" t="s">
        <v>174</v>
      </c>
    </row>
    <row r="45" ht="15" hidden="1">
      <c r="A45" t="s">
        <v>196</v>
      </c>
    </row>
    <row r="46" ht="15" hidden="1">
      <c r="A46" t="s">
        <v>121</v>
      </c>
    </row>
    <row r="47" ht="15" hidden="1">
      <c r="A47" t="s">
        <v>122</v>
      </c>
    </row>
    <row r="48" ht="15" hidden="1">
      <c r="A48" t="s">
        <v>123</v>
      </c>
    </row>
    <row r="49" ht="15" hidden="1">
      <c r="A49" t="s">
        <v>273</v>
      </c>
    </row>
    <row r="50" ht="15" hidden="1">
      <c r="A50" t="s">
        <v>124</v>
      </c>
    </row>
    <row r="51" ht="15" hidden="1"/>
    <row r="52" ht="15" hidden="1"/>
    <row r="53" ht="15" hidden="1"/>
  </sheetData>
  <sheetProtection/>
  <mergeCells count="95">
    <mergeCell ref="A6:B6"/>
    <mergeCell ref="C6:K6"/>
    <mergeCell ref="A1:A2"/>
    <mergeCell ref="B1:K1"/>
    <mergeCell ref="B2:K2"/>
    <mergeCell ref="A3:K3"/>
    <mergeCell ref="B4:K4"/>
    <mergeCell ref="B5:H5"/>
    <mergeCell ref="J5:K5"/>
    <mergeCell ref="A7:B8"/>
    <mergeCell ref="C7:F8"/>
    <mergeCell ref="G7:I8"/>
    <mergeCell ref="J7:K8"/>
    <mergeCell ref="A9:B9"/>
    <mergeCell ref="C9:F9"/>
    <mergeCell ref="G9:I9"/>
    <mergeCell ref="J9:K9"/>
    <mergeCell ref="A10:C11"/>
    <mergeCell ref="D10:G10"/>
    <mergeCell ref="H10:H11"/>
    <mergeCell ref="I10:I11"/>
    <mergeCell ref="J10:J11"/>
    <mergeCell ref="K10:K11"/>
    <mergeCell ref="D11:E11"/>
    <mergeCell ref="F11:G11"/>
    <mergeCell ref="A12:C12"/>
    <mergeCell ref="D12:E12"/>
    <mergeCell ref="F12:G12"/>
    <mergeCell ref="A14:C14"/>
    <mergeCell ref="D14:E14"/>
    <mergeCell ref="F14:G14"/>
    <mergeCell ref="A13:C13"/>
    <mergeCell ref="D13:E13"/>
    <mergeCell ref="F13:G13"/>
    <mergeCell ref="A15:C15"/>
    <mergeCell ref="D15:E15"/>
    <mergeCell ref="F15:G15"/>
    <mergeCell ref="A16:C16"/>
    <mergeCell ref="D16:E16"/>
    <mergeCell ref="F16:G16"/>
    <mergeCell ref="A17:C17"/>
    <mergeCell ref="D17:E17"/>
    <mergeCell ref="F17:G17"/>
    <mergeCell ref="A18:C18"/>
    <mergeCell ref="D18:E18"/>
    <mergeCell ref="F18:G18"/>
    <mergeCell ref="A19:C19"/>
    <mergeCell ref="D19:E19"/>
    <mergeCell ref="F19:G19"/>
    <mergeCell ref="A20:C20"/>
    <mergeCell ref="D20:E20"/>
    <mergeCell ref="F20:G20"/>
    <mergeCell ref="A21:C21"/>
    <mergeCell ref="D21:E21"/>
    <mergeCell ref="F21:G21"/>
    <mergeCell ref="A22:C22"/>
    <mergeCell ref="D22:E22"/>
    <mergeCell ref="F22:G22"/>
    <mergeCell ref="A23:C23"/>
    <mergeCell ref="D23:E23"/>
    <mergeCell ref="F23:G23"/>
    <mergeCell ref="A24:C24"/>
    <mergeCell ref="D24:E24"/>
    <mergeCell ref="F24:G24"/>
    <mergeCell ref="A25:J25"/>
    <mergeCell ref="A26:C26"/>
    <mergeCell ref="D26:E26"/>
    <mergeCell ref="F26:G26"/>
    <mergeCell ref="H26:I26"/>
    <mergeCell ref="A27:C27"/>
    <mergeCell ref="D27:E27"/>
    <mergeCell ref="F27:G27"/>
    <mergeCell ref="H27:I27"/>
    <mergeCell ref="A28:C28"/>
    <mergeCell ref="D28:E28"/>
    <mergeCell ref="F28:G28"/>
    <mergeCell ref="H28:I28"/>
    <mergeCell ref="A29:C29"/>
    <mergeCell ref="D29:E29"/>
    <mergeCell ref="F29:G29"/>
    <mergeCell ref="H29:I29"/>
    <mergeCell ref="A30:C30"/>
    <mergeCell ref="D30:E30"/>
    <mergeCell ref="F30:G30"/>
    <mergeCell ref="H30:I30"/>
    <mergeCell ref="A31:C31"/>
    <mergeCell ref="D31:E31"/>
    <mergeCell ref="F31:G31"/>
    <mergeCell ref="H31:I31"/>
    <mergeCell ref="A32:H32"/>
    <mergeCell ref="I32:J32"/>
    <mergeCell ref="B34:J34"/>
    <mergeCell ref="B35:J35"/>
    <mergeCell ref="B36:J36"/>
    <mergeCell ref="B37:J37"/>
  </mergeCells>
  <dataValidations count="2">
    <dataValidation type="list" allowBlank="1" showInputMessage="1" showErrorMessage="1" prompt="Elegir un objetivo estratégico de la lista" sqref="C6:K6">
      <formula1>$A$43:$A$50</formula1>
    </dataValidation>
    <dataValidation allowBlank="1" showInputMessage="1" showErrorMessage="1" prompt="Registre para el período en cuestión, el valor de las inversiones de acuerdo con la fuente de recursos" sqref="K27:K29 D27:F30 H27:H30 B28:B30 J27:J31"/>
  </dataValidations>
  <printOptions/>
  <pageMargins left="0.7" right="0.7" top="0.75" bottom="0.75" header="0.3" footer="0.3"/>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L52"/>
  <sheetViews>
    <sheetView zoomScale="130" zoomScaleNormal="130" zoomScalePageLayoutView="0" workbookViewId="0" topLeftCell="A7">
      <selection activeCell="F13" sqref="F13:G13"/>
    </sheetView>
  </sheetViews>
  <sheetFormatPr defaultColWidth="11.421875" defaultRowHeight="15"/>
  <cols>
    <col min="1" max="1" width="17.00390625" style="0" customWidth="1"/>
    <col min="5" max="5" width="9.7109375" style="0" customWidth="1"/>
    <col min="8" max="8" width="15.140625" style="0" customWidth="1"/>
    <col min="9" max="9" width="19.00390625" style="0" customWidth="1"/>
    <col min="10" max="10" width="17.8515625" style="0" customWidth="1"/>
    <col min="11" max="11" width="30.421875" style="0" customWidth="1"/>
    <col min="12" max="12" width="20.57421875" style="0" customWidth="1"/>
  </cols>
  <sheetData>
    <row r="1" spans="1:12" ht="65.25" customHeight="1">
      <c r="A1" s="336"/>
      <c r="B1" s="266" t="s">
        <v>274</v>
      </c>
      <c r="C1" s="266"/>
      <c r="D1" s="266"/>
      <c r="E1" s="266"/>
      <c r="F1" s="266"/>
      <c r="G1" s="266"/>
      <c r="H1" s="266"/>
      <c r="I1" s="266"/>
      <c r="J1" s="266"/>
      <c r="K1" s="266"/>
      <c r="L1" s="93" t="s">
        <v>325</v>
      </c>
    </row>
    <row r="2" spans="1:11" ht="48.75" customHeight="1">
      <c r="A2" s="336"/>
      <c r="B2" s="265" t="s">
        <v>326</v>
      </c>
      <c r="C2" s="265"/>
      <c r="D2" s="265"/>
      <c r="E2" s="265"/>
      <c r="F2" s="265"/>
      <c r="G2" s="265"/>
      <c r="H2" s="265"/>
      <c r="I2" s="265"/>
      <c r="J2" s="265"/>
      <c r="K2" s="265"/>
    </row>
    <row r="3" spans="1:11" ht="18.75">
      <c r="A3" s="250" t="s">
        <v>65</v>
      </c>
      <c r="B3" s="250"/>
      <c r="C3" s="250"/>
      <c r="D3" s="250"/>
      <c r="E3" s="250"/>
      <c r="F3" s="250"/>
      <c r="G3" s="250"/>
      <c r="H3" s="250"/>
      <c r="I3" s="250"/>
      <c r="J3" s="250"/>
      <c r="K3" s="250"/>
    </row>
    <row r="4" spans="1:11" ht="31.5">
      <c r="A4" s="165" t="s">
        <v>13</v>
      </c>
      <c r="B4" s="254"/>
      <c r="C4" s="254"/>
      <c r="D4" s="254"/>
      <c r="E4" s="254"/>
      <c r="F4" s="254"/>
      <c r="G4" s="254"/>
      <c r="H4" s="254"/>
      <c r="I4" s="254"/>
      <c r="J4" s="254"/>
      <c r="K4" s="254"/>
    </row>
    <row r="5" spans="1:11" ht="25.5">
      <c r="A5" s="165" t="s">
        <v>18</v>
      </c>
      <c r="B5" s="254"/>
      <c r="C5" s="254"/>
      <c r="D5" s="254"/>
      <c r="E5" s="254"/>
      <c r="F5" s="254"/>
      <c r="G5" s="254"/>
      <c r="H5" s="254"/>
      <c r="I5" s="30" t="s">
        <v>24</v>
      </c>
      <c r="J5" s="254"/>
      <c r="K5" s="254"/>
    </row>
    <row r="6" spans="1:11" ht="38.25" customHeight="1">
      <c r="A6" s="331" t="s">
        <v>117</v>
      </c>
      <c r="B6" s="332"/>
      <c r="C6" s="254" t="s">
        <v>273</v>
      </c>
      <c r="D6" s="254"/>
      <c r="E6" s="254"/>
      <c r="F6" s="254"/>
      <c r="G6" s="254"/>
      <c r="H6" s="254"/>
      <c r="I6" s="254"/>
      <c r="J6" s="254"/>
      <c r="K6" s="254"/>
    </row>
    <row r="7" spans="1:11" ht="32.25" customHeight="1">
      <c r="A7" s="256" t="s">
        <v>118</v>
      </c>
      <c r="B7" s="258"/>
      <c r="C7" s="333" t="s">
        <v>119</v>
      </c>
      <c r="D7" s="334"/>
      <c r="E7" s="334"/>
      <c r="F7" s="335"/>
      <c r="G7" s="249" t="s">
        <v>44</v>
      </c>
      <c r="H7" s="249"/>
      <c r="I7" s="249"/>
      <c r="J7" s="249" t="s">
        <v>27</v>
      </c>
      <c r="K7" s="249"/>
    </row>
    <row r="8" spans="1:11" ht="44.25" customHeight="1">
      <c r="A8" s="259"/>
      <c r="B8" s="261"/>
      <c r="C8" s="259"/>
      <c r="D8" s="260"/>
      <c r="E8" s="260"/>
      <c r="F8" s="261"/>
      <c r="G8" s="249"/>
      <c r="H8" s="249"/>
      <c r="I8" s="249"/>
      <c r="J8" s="249"/>
      <c r="K8" s="249"/>
    </row>
    <row r="9" spans="1:11" ht="60.75" customHeight="1">
      <c r="A9" s="329" t="s">
        <v>692</v>
      </c>
      <c r="B9" s="329"/>
      <c r="C9" s="354" t="s">
        <v>693</v>
      </c>
      <c r="D9" s="355"/>
      <c r="E9" s="355"/>
      <c r="F9" s="356"/>
      <c r="G9" s="354" t="s">
        <v>572</v>
      </c>
      <c r="H9" s="355"/>
      <c r="I9" s="356"/>
      <c r="J9" s="329" t="s">
        <v>542</v>
      </c>
      <c r="K9" s="329"/>
    </row>
    <row r="10" spans="1:11" ht="21" customHeight="1">
      <c r="A10" s="249" t="s">
        <v>23</v>
      </c>
      <c r="B10" s="249"/>
      <c r="C10" s="249"/>
      <c r="D10" s="249" t="s">
        <v>14</v>
      </c>
      <c r="E10" s="249"/>
      <c r="F10" s="249"/>
      <c r="G10" s="249"/>
      <c r="H10" s="249" t="s">
        <v>19</v>
      </c>
      <c r="I10" s="249" t="s">
        <v>21</v>
      </c>
      <c r="J10" s="249" t="s">
        <v>22</v>
      </c>
      <c r="K10" s="249" t="s">
        <v>109</v>
      </c>
    </row>
    <row r="11" spans="1:11" ht="27.75" customHeight="1">
      <c r="A11" s="249"/>
      <c r="B11" s="249"/>
      <c r="C11" s="249"/>
      <c r="D11" s="249" t="s">
        <v>4</v>
      </c>
      <c r="E11" s="249"/>
      <c r="F11" s="249" t="s">
        <v>5</v>
      </c>
      <c r="G11" s="249"/>
      <c r="H11" s="249"/>
      <c r="I11" s="249"/>
      <c r="J11" s="249"/>
      <c r="K11" s="249"/>
    </row>
    <row r="12" spans="1:12" ht="75" customHeight="1">
      <c r="A12" s="327" t="s">
        <v>543</v>
      </c>
      <c r="B12" s="327"/>
      <c r="C12" s="327"/>
      <c r="D12" s="327" t="s">
        <v>573</v>
      </c>
      <c r="E12" s="327"/>
      <c r="F12" s="327" t="s">
        <v>574</v>
      </c>
      <c r="G12" s="327"/>
      <c r="H12" s="88">
        <v>0.1</v>
      </c>
      <c r="I12" s="89">
        <v>42430</v>
      </c>
      <c r="J12" s="89">
        <v>42461</v>
      </c>
      <c r="K12" s="89" t="s">
        <v>545</v>
      </c>
      <c r="L12" t="s">
        <v>110</v>
      </c>
    </row>
    <row r="13" spans="1:11" ht="49.5" customHeight="1">
      <c r="A13" s="327" t="s">
        <v>546</v>
      </c>
      <c r="B13" s="327"/>
      <c r="C13" s="327"/>
      <c r="D13" s="327" t="s">
        <v>573</v>
      </c>
      <c r="E13" s="327"/>
      <c r="F13" s="327" t="s">
        <v>574</v>
      </c>
      <c r="G13" s="327"/>
      <c r="H13" s="88">
        <v>0.25</v>
      </c>
      <c r="I13" s="89">
        <v>42461</v>
      </c>
      <c r="J13" s="89">
        <v>42522</v>
      </c>
      <c r="K13" s="89"/>
    </row>
    <row r="14" spans="1:11" ht="51" customHeight="1">
      <c r="A14" s="327" t="s">
        <v>547</v>
      </c>
      <c r="B14" s="327"/>
      <c r="C14" s="327"/>
      <c r="D14" s="327" t="s">
        <v>573</v>
      </c>
      <c r="E14" s="327"/>
      <c r="F14" s="327" t="s">
        <v>574</v>
      </c>
      <c r="G14" s="327"/>
      <c r="H14" s="88">
        <v>0.2</v>
      </c>
      <c r="I14" s="89">
        <v>42522</v>
      </c>
      <c r="J14" s="89">
        <v>42614</v>
      </c>
      <c r="K14" s="89" t="s">
        <v>548</v>
      </c>
    </row>
    <row r="15" spans="1:11" ht="57" customHeight="1">
      <c r="A15" s="327" t="s">
        <v>549</v>
      </c>
      <c r="B15" s="327"/>
      <c r="C15" s="327"/>
      <c r="D15" s="327" t="s">
        <v>544</v>
      </c>
      <c r="E15" s="327"/>
      <c r="F15" s="327" t="s">
        <v>574</v>
      </c>
      <c r="G15" s="327"/>
      <c r="H15" s="88">
        <v>0.2</v>
      </c>
      <c r="I15" s="89">
        <v>42614</v>
      </c>
      <c r="J15" s="89">
        <v>42675</v>
      </c>
      <c r="K15" s="89" t="s">
        <v>550</v>
      </c>
    </row>
    <row r="16" spans="1:11" ht="36" customHeight="1">
      <c r="A16" s="327" t="s">
        <v>551</v>
      </c>
      <c r="B16" s="327"/>
      <c r="C16" s="327"/>
      <c r="D16" s="327" t="s">
        <v>489</v>
      </c>
      <c r="E16" s="327"/>
      <c r="F16" s="327"/>
      <c r="G16" s="327"/>
      <c r="H16" s="88">
        <v>0.05</v>
      </c>
      <c r="I16" s="89">
        <v>42675</v>
      </c>
      <c r="J16" s="89">
        <v>42705</v>
      </c>
      <c r="K16" s="90"/>
    </row>
    <row r="17" spans="1:11" ht="59.25" customHeight="1">
      <c r="A17" s="327" t="s">
        <v>552</v>
      </c>
      <c r="B17" s="327"/>
      <c r="C17" s="327"/>
      <c r="D17" s="327" t="s">
        <v>489</v>
      </c>
      <c r="E17" s="327"/>
      <c r="F17" s="327" t="s">
        <v>575</v>
      </c>
      <c r="G17" s="327"/>
      <c r="H17" s="88">
        <v>0.2</v>
      </c>
      <c r="I17" s="89">
        <v>42736</v>
      </c>
      <c r="J17" s="89">
        <v>42795</v>
      </c>
      <c r="K17" s="90"/>
    </row>
    <row r="18" spans="1:11" ht="15.75">
      <c r="A18" s="327"/>
      <c r="B18" s="327"/>
      <c r="C18" s="327"/>
      <c r="D18" s="327"/>
      <c r="E18" s="327"/>
      <c r="F18" s="327"/>
      <c r="G18" s="327"/>
      <c r="H18" s="88"/>
      <c r="I18" s="89"/>
      <c r="J18" s="89"/>
      <c r="K18" s="90"/>
    </row>
    <row r="19" spans="1:11" ht="15.75">
      <c r="A19" s="327"/>
      <c r="B19" s="327"/>
      <c r="C19" s="327"/>
      <c r="D19" s="327"/>
      <c r="E19" s="327"/>
      <c r="F19" s="327"/>
      <c r="G19" s="327"/>
      <c r="H19" s="88"/>
      <c r="I19" s="89"/>
      <c r="J19" s="89"/>
      <c r="K19" s="90"/>
    </row>
    <row r="20" spans="1:11" ht="15.75">
      <c r="A20" s="327"/>
      <c r="B20" s="327"/>
      <c r="C20" s="327"/>
      <c r="D20" s="327"/>
      <c r="E20" s="327"/>
      <c r="F20" s="327"/>
      <c r="G20" s="327"/>
      <c r="H20" s="88"/>
      <c r="I20" s="89"/>
      <c r="J20" s="89"/>
      <c r="K20" s="90"/>
    </row>
    <row r="21" spans="1:11" ht="15.75">
      <c r="A21" s="327"/>
      <c r="B21" s="327"/>
      <c r="C21" s="327"/>
      <c r="D21" s="327"/>
      <c r="E21" s="327"/>
      <c r="F21" s="327"/>
      <c r="G21" s="327"/>
      <c r="H21" s="88"/>
      <c r="I21" s="89"/>
      <c r="J21" s="89"/>
      <c r="K21" s="90"/>
    </row>
    <row r="22" spans="1:11" ht="15.75">
      <c r="A22" s="327"/>
      <c r="B22" s="327"/>
      <c r="C22" s="327"/>
      <c r="D22" s="327"/>
      <c r="E22" s="327"/>
      <c r="F22" s="327"/>
      <c r="G22" s="327"/>
      <c r="H22" s="88"/>
      <c r="I22" s="89"/>
      <c r="J22" s="89"/>
      <c r="K22" s="90"/>
    </row>
    <row r="23" spans="1:11" ht="15.75">
      <c r="A23" s="327"/>
      <c r="B23" s="327"/>
      <c r="C23" s="327"/>
      <c r="D23" s="327"/>
      <c r="E23" s="327"/>
      <c r="F23" s="327"/>
      <c r="G23" s="327"/>
      <c r="H23" s="88"/>
      <c r="I23" s="89"/>
      <c r="J23" s="89"/>
      <c r="K23" s="90"/>
    </row>
    <row r="24" spans="1:11" ht="15.75">
      <c r="A24" s="327"/>
      <c r="B24" s="327"/>
      <c r="C24" s="327"/>
      <c r="D24" s="327"/>
      <c r="E24" s="327"/>
      <c r="F24" s="327"/>
      <c r="G24" s="327"/>
      <c r="H24" s="88"/>
      <c r="I24" s="89"/>
      <c r="J24" s="89"/>
      <c r="K24" s="90"/>
    </row>
    <row r="25" spans="1:11" ht="15.75">
      <c r="A25" s="327"/>
      <c r="B25" s="327"/>
      <c r="C25" s="327"/>
      <c r="D25" s="327"/>
      <c r="E25" s="327"/>
      <c r="F25" s="327"/>
      <c r="G25" s="327"/>
      <c r="H25" s="88"/>
      <c r="I25" s="89"/>
      <c r="J25" s="89"/>
      <c r="K25" s="90"/>
    </row>
    <row r="26" spans="1:11" ht="15.75">
      <c r="A26" s="327"/>
      <c r="B26" s="327"/>
      <c r="C26" s="327"/>
      <c r="D26" s="327"/>
      <c r="E26" s="327"/>
      <c r="F26" s="327"/>
      <c r="G26" s="327"/>
      <c r="H26" s="88"/>
      <c r="I26" s="89"/>
      <c r="J26" s="89"/>
      <c r="K26" s="90"/>
    </row>
    <row r="27" spans="1:11" ht="15.75">
      <c r="A27" s="234" t="s">
        <v>45</v>
      </c>
      <c r="B27" s="234"/>
      <c r="C27" s="234"/>
      <c r="D27" s="234"/>
      <c r="E27" s="234"/>
      <c r="F27" s="234"/>
      <c r="G27" s="234"/>
      <c r="H27" s="234"/>
      <c r="I27" s="234"/>
      <c r="J27" s="234"/>
      <c r="K27" s="48"/>
    </row>
    <row r="28" spans="1:11" ht="15.75">
      <c r="A28" s="319"/>
      <c r="B28" s="320"/>
      <c r="C28" s="321"/>
      <c r="D28" s="234">
        <v>2016</v>
      </c>
      <c r="E28" s="234"/>
      <c r="F28" s="234">
        <v>2017</v>
      </c>
      <c r="G28" s="234"/>
      <c r="H28" s="234">
        <v>2018</v>
      </c>
      <c r="I28" s="234"/>
      <c r="J28" s="167" t="s">
        <v>94</v>
      </c>
      <c r="K28" s="48"/>
    </row>
    <row r="29" spans="1:11" ht="30.75" customHeight="1">
      <c r="A29" s="319" t="s">
        <v>25</v>
      </c>
      <c r="B29" s="320"/>
      <c r="C29" s="321"/>
      <c r="D29" s="322">
        <v>0</v>
      </c>
      <c r="E29" s="323"/>
      <c r="F29" s="322">
        <v>0</v>
      </c>
      <c r="G29" s="323"/>
      <c r="H29" s="322">
        <v>0</v>
      </c>
      <c r="I29" s="323"/>
      <c r="J29" s="58">
        <f>+SUM(D29:I29)</f>
        <v>0</v>
      </c>
      <c r="K29" s="51"/>
    </row>
    <row r="30" spans="1:11" ht="15.75">
      <c r="A30" s="319" t="s">
        <v>1</v>
      </c>
      <c r="B30" s="320"/>
      <c r="C30" s="321"/>
      <c r="D30" s="322"/>
      <c r="E30" s="323"/>
      <c r="F30" s="322"/>
      <c r="G30" s="323"/>
      <c r="H30" s="322"/>
      <c r="I30" s="323"/>
      <c r="J30" s="58">
        <f>+SUM(D30:I30)</f>
        <v>0</v>
      </c>
      <c r="K30" s="51"/>
    </row>
    <row r="31" spans="1:11" ht="27" customHeight="1">
      <c r="A31" s="319" t="s">
        <v>2</v>
      </c>
      <c r="B31" s="320"/>
      <c r="C31" s="321"/>
      <c r="D31" s="322"/>
      <c r="E31" s="323"/>
      <c r="F31" s="322"/>
      <c r="G31" s="323"/>
      <c r="H31" s="322"/>
      <c r="I31" s="323"/>
      <c r="J31" s="58">
        <f>+SUM(D31:I31)</f>
        <v>0</v>
      </c>
      <c r="K31" s="51"/>
    </row>
    <row r="32" spans="1:11" ht="15.75">
      <c r="A32" s="319" t="s">
        <v>120</v>
      </c>
      <c r="B32" s="320"/>
      <c r="C32" s="321"/>
      <c r="D32" s="322"/>
      <c r="E32" s="323"/>
      <c r="F32" s="322"/>
      <c r="G32" s="323"/>
      <c r="H32" s="322"/>
      <c r="I32" s="323"/>
      <c r="J32" s="58">
        <f>+SUM(D32:I32)</f>
        <v>0</v>
      </c>
      <c r="K32" s="51"/>
    </row>
    <row r="33" spans="1:11" ht="15.75">
      <c r="A33" s="319" t="s">
        <v>3</v>
      </c>
      <c r="B33" s="320"/>
      <c r="C33" s="321"/>
      <c r="D33" s="324">
        <f>+SUM(D29:E31)</f>
        <v>0</v>
      </c>
      <c r="E33" s="325" t="s">
        <v>3</v>
      </c>
      <c r="F33" s="324">
        <f>+SUM(F29:G31)</f>
        <v>0</v>
      </c>
      <c r="G33" s="325" t="s">
        <v>3</v>
      </c>
      <c r="H33" s="324">
        <f>+SUM(H29:I31)</f>
        <v>0</v>
      </c>
      <c r="I33" s="325" t="s">
        <v>3</v>
      </c>
      <c r="J33" s="58">
        <f>+SUM(D33:I33)</f>
        <v>0</v>
      </c>
      <c r="K33" s="51"/>
    </row>
    <row r="34" spans="1:11" ht="15.75">
      <c r="A34" s="244" t="s">
        <v>20</v>
      </c>
      <c r="B34" s="244"/>
      <c r="C34" s="244"/>
      <c r="D34" s="244"/>
      <c r="E34" s="244"/>
      <c r="F34" s="244"/>
      <c r="G34" s="244"/>
      <c r="H34" s="244"/>
      <c r="I34" s="267">
        <f>+J33</f>
        <v>0</v>
      </c>
      <c r="J34" s="267"/>
      <c r="K34" s="51"/>
    </row>
    <row r="35" spans="1:11" ht="15">
      <c r="A35" s="6"/>
      <c r="B35" s="6"/>
      <c r="C35" s="6"/>
      <c r="D35" s="6"/>
      <c r="E35" s="6"/>
      <c r="F35" s="6"/>
      <c r="G35" s="6"/>
      <c r="H35" s="6"/>
      <c r="I35" s="6"/>
      <c r="J35" s="6"/>
      <c r="K35" s="53"/>
    </row>
    <row r="36" spans="1:11" ht="30">
      <c r="A36" s="166" t="s">
        <v>47</v>
      </c>
      <c r="B36" s="245" t="s">
        <v>59</v>
      </c>
      <c r="C36" s="245"/>
      <c r="D36" s="245"/>
      <c r="E36" s="245"/>
      <c r="F36" s="245"/>
      <c r="G36" s="245"/>
      <c r="H36" s="245"/>
      <c r="I36" s="245"/>
      <c r="J36" s="245"/>
      <c r="K36" s="54"/>
    </row>
    <row r="37" spans="1:11" ht="30">
      <c r="A37" s="20" t="s">
        <v>48</v>
      </c>
      <c r="B37" s="242" t="s">
        <v>71</v>
      </c>
      <c r="C37" s="242"/>
      <c r="D37" s="242"/>
      <c r="E37" s="242"/>
      <c r="F37" s="242"/>
      <c r="G37" s="242"/>
      <c r="H37" s="242"/>
      <c r="I37" s="242"/>
      <c r="J37" s="242"/>
      <c r="K37" s="33"/>
    </row>
    <row r="38" spans="1:11" ht="15">
      <c r="A38" s="20" t="s">
        <v>1</v>
      </c>
      <c r="B38" s="242" t="s">
        <v>67</v>
      </c>
      <c r="C38" s="242"/>
      <c r="D38" s="242"/>
      <c r="E38" s="242"/>
      <c r="F38" s="242"/>
      <c r="G38" s="242"/>
      <c r="H38" s="242"/>
      <c r="I38" s="242"/>
      <c r="J38" s="242"/>
      <c r="K38" s="33"/>
    </row>
    <row r="39" spans="1:11" ht="15">
      <c r="A39" s="20" t="s">
        <v>2</v>
      </c>
      <c r="B39" s="242" t="s">
        <v>58</v>
      </c>
      <c r="C39" s="242"/>
      <c r="D39" s="242"/>
      <c r="E39" s="242"/>
      <c r="F39" s="242"/>
      <c r="G39" s="242"/>
      <c r="H39" s="242"/>
      <c r="I39" s="242"/>
      <c r="J39" s="242"/>
      <c r="K39" s="33"/>
    </row>
    <row r="45" ht="15" hidden="1">
      <c r="A45" t="s">
        <v>278</v>
      </c>
    </row>
    <row r="46" ht="15" hidden="1">
      <c r="A46" t="s">
        <v>174</v>
      </c>
    </row>
    <row r="47" ht="15" hidden="1">
      <c r="A47" t="s">
        <v>196</v>
      </c>
    </row>
    <row r="48" ht="15" hidden="1">
      <c r="A48" t="s">
        <v>121</v>
      </c>
    </row>
    <row r="49" ht="15" hidden="1">
      <c r="A49" t="s">
        <v>122</v>
      </c>
    </row>
    <row r="50" ht="15" hidden="1">
      <c r="A50" t="s">
        <v>123</v>
      </c>
    </row>
    <row r="51" ht="15" hidden="1">
      <c r="A51" t="s">
        <v>273</v>
      </c>
    </row>
    <row r="52" ht="15" hidden="1">
      <c r="A52" t="s">
        <v>124</v>
      </c>
    </row>
    <row r="53" ht="15" hidden="1"/>
    <row r="54" ht="15" hidden="1"/>
  </sheetData>
  <sheetProtection/>
  <mergeCells count="101">
    <mergeCell ref="B36:J36"/>
    <mergeCell ref="B37:J37"/>
    <mergeCell ref="B38:J38"/>
    <mergeCell ref="B39:J39"/>
    <mergeCell ref="A33:C33"/>
    <mergeCell ref="D33:E33"/>
    <mergeCell ref="F33:G33"/>
    <mergeCell ref="H33:I33"/>
    <mergeCell ref="A34:H34"/>
    <mergeCell ref="I34:J34"/>
    <mergeCell ref="A31:C31"/>
    <mergeCell ref="D31:E31"/>
    <mergeCell ref="F31:G31"/>
    <mergeCell ref="H31:I31"/>
    <mergeCell ref="A32:C32"/>
    <mergeCell ref="D32:E32"/>
    <mergeCell ref="F32:G32"/>
    <mergeCell ref="H32:I32"/>
    <mergeCell ref="A29:C29"/>
    <mergeCell ref="D29:E29"/>
    <mergeCell ref="F29:G29"/>
    <mergeCell ref="H29:I29"/>
    <mergeCell ref="A30:C30"/>
    <mergeCell ref="D30:E30"/>
    <mergeCell ref="F30:G30"/>
    <mergeCell ref="H30:I30"/>
    <mergeCell ref="A26:C26"/>
    <mergeCell ref="D26:E26"/>
    <mergeCell ref="F26:G26"/>
    <mergeCell ref="A27:J27"/>
    <mergeCell ref="A28:C28"/>
    <mergeCell ref="D28:E28"/>
    <mergeCell ref="F28:G28"/>
    <mergeCell ref="H28:I28"/>
    <mergeCell ref="A24:C24"/>
    <mergeCell ref="D24:E24"/>
    <mergeCell ref="F24:G24"/>
    <mergeCell ref="A25:C25"/>
    <mergeCell ref="D25:E25"/>
    <mergeCell ref="F25:G25"/>
    <mergeCell ref="A22:C22"/>
    <mergeCell ref="D22:E22"/>
    <mergeCell ref="F22:G22"/>
    <mergeCell ref="A23:C23"/>
    <mergeCell ref="D23:E23"/>
    <mergeCell ref="F23:G23"/>
    <mergeCell ref="A20:C20"/>
    <mergeCell ref="D20:E20"/>
    <mergeCell ref="F20:G20"/>
    <mergeCell ref="A21:C21"/>
    <mergeCell ref="D21:E21"/>
    <mergeCell ref="F21:G21"/>
    <mergeCell ref="A18:C18"/>
    <mergeCell ref="D18:E18"/>
    <mergeCell ref="F18:G18"/>
    <mergeCell ref="A19:C19"/>
    <mergeCell ref="D19:E19"/>
    <mergeCell ref="F19:G19"/>
    <mergeCell ref="A16:C16"/>
    <mergeCell ref="D16:E16"/>
    <mergeCell ref="F16:G16"/>
    <mergeCell ref="A17:C17"/>
    <mergeCell ref="D17:E17"/>
    <mergeCell ref="F17:G17"/>
    <mergeCell ref="A14:C14"/>
    <mergeCell ref="D14:E14"/>
    <mergeCell ref="F14:G14"/>
    <mergeCell ref="A15:C15"/>
    <mergeCell ref="D15:E15"/>
    <mergeCell ref="F15:G15"/>
    <mergeCell ref="D11:E11"/>
    <mergeCell ref="F11:G11"/>
    <mergeCell ref="A12:C12"/>
    <mergeCell ref="D12:E12"/>
    <mergeCell ref="F12:G12"/>
    <mergeCell ref="A13:C13"/>
    <mergeCell ref="D13:E13"/>
    <mergeCell ref="F13:G13"/>
    <mergeCell ref="A9:B9"/>
    <mergeCell ref="C9:F9"/>
    <mergeCell ref="G9:I9"/>
    <mergeCell ref="J9:K9"/>
    <mergeCell ref="A10:C11"/>
    <mergeCell ref="D10:G10"/>
    <mergeCell ref="H10:H11"/>
    <mergeCell ref="I10:I11"/>
    <mergeCell ref="J10:J11"/>
    <mergeCell ref="K10:K11"/>
    <mergeCell ref="A6:B6"/>
    <mergeCell ref="C6:K6"/>
    <mergeCell ref="A7:B8"/>
    <mergeCell ref="C7:F8"/>
    <mergeCell ref="G7:I8"/>
    <mergeCell ref="J7:K8"/>
    <mergeCell ref="A1:A2"/>
    <mergeCell ref="B1:K1"/>
    <mergeCell ref="B2:K2"/>
    <mergeCell ref="A3:K3"/>
    <mergeCell ref="B4:K4"/>
    <mergeCell ref="B5:H5"/>
    <mergeCell ref="J5:K5"/>
  </mergeCells>
  <dataValidations count="2">
    <dataValidation allowBlank="1" showInputMessage="1" showErrorMessage="1" prompt="Registre para el período en cuestión, el valor de las inversiones de acuerdo con la fuente de recursos" sqref="K29:K31 D29:F32 H29:H32 B30:B32 J29:J33"/>
    <dataValidation type="list" allowBlank="1" showInputMessage="1" showErrorMessage="1" prompt="Elegir un objetivo estratégico de la lista" sqref="C6:K6">
      <formula1>$A$45:$A$52</formula1>
    </dataValidation>
  </dataValidations>
  <printOptions/>
  <pageMargins left="0.7" right="0.7" top="0.75" bottom="0.75" header="0.3" footer="0.3"/>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dimension ref="A1:L51"/>
  <sheetViews>
    <sheetView zoomScale="95" zoomScaleNormal="95" zoomScalePageLayoutView="0" workbookViewId="0" topLeftCell="A13">
      <selection activeCell="D11" sqref="D11:E11"/>
    </sheetView>
  </sheetViews>
  <sheetFormatPr defaultColWidth="11.421875" defaultRowHeight="15"/>
  <cols>
    <col min="1" max="1" width="17.00390625" style="0" customWidth="1"/>
    <col min="8" max="8" width="15.140625" style="0" customWidth="1"/>
    <col min="9" max="9" width="19.00390625" style="0" customWidth="1"/>
    <col min="10" max="10" width="17.8515625" style="0" customWidth="1"/>
    <col min="11" max="11" width="30.421875" style="0" customWidth="1"/>
    <col min="12" max="12" width="20.57421875" style="0" customWidth="1"/>
  </cols>
  <sheetData>
    <row r="1" spans="1:12" ht="65.25" customHeight="1">
      <c r="A1" s="336"/>
      <c r="B1" s="266" t="s">
        <v>274</v>
      </c>
      <c r="C1" s="266"/>
      <c r="D1" s="266"/>
      <c r="E1" s="266"/>
      <c r="F1" s="266"/>
      <c r="G1" s="266"/>
      <c r="H1" s="266"/>
      <c r="I1" s="266"/>
      <c r="J1" s="266"/>
      <c r="K1" s="266"/>
      <c r="L1" s="93" t="s">
        <v>325</v>
      </c>
    </row>
    <row r="2" spans="1:11" ht="48.75" customHeight="1">
      <c r="A2" s="336"/>
      <c r="B2" s="265" t="s">
        <v>326</v>
      </c>
      <c r="C2" s="265"/>
      <c r="D2" s="265"/>
      <c r="E2" s="265"/>
      <c r="F2" s="265"/>
      <c r="G2" s="265"/>
      <c r="H2" s="265"/>
      <c r="I2" s="265"/>
      <c r="J2" s="265"/>
      <c r="K2" s="265"/>
    </row>
    <row r="3" spans="1:11" ht="18.75">
      <c r="A3" s="250" t="s">
        <v>65</v>
      </c>
      <c r="B3" s="250"/>
      <c r="C3" s="250"/>
      <c r="D3" s="250"/>
      <c r="E3" s="250"/>
      <c r="F3" s="250"/>
      <c r="G3" s="250"/>
      <c r="H3" s="250"/>
      <c r="I3" s="250"/>
      <c r="J3" s="250"/>
      <c r="K3" s="250"/>
    </row>
    <row r="4" spans="1:11" ht="31.5">
      <c r="A4" s="165" t="s">
        <v>13</v>
      </c>
      <c r="B4" s="254" t="s">
        <v>416</v>
      </c>
      <c r="C4" s="254"/>
      <c r="D4" s="254"/>
      <c r="E4" s="254"/>
      <c r="F4" s="254"/>
      <c r="G4" s="254"/>
      <c r="H4" s="254"/>
      <c r="I4" s="254"/>
      <c r="J4" s="254"/>
      <c r="K4" s="254"/>
    </row>
    <row r="5" spans="1:11" ht="25.5">
      <c r="A5" s="165" t="s">
        <v>18</v>
      </c>
      <c r="B5" s="254" t="s">
        <v>581</v>
      </c>
      <c r="C5" s="254"/>
      <c r="D5" s="254"/>
      <c r="E5" s="254"/>
      <c r="F5" s="254"/>
      <c r="G5" s="254"/>
      <c r="H5" s="254"/>
      <c r="I5" s="30" t="s">
        <v>24</v>
      </c>
      <c r="J5" s="337">
        <v>42415</v>
      </c>
      <c r="K5" s="254"/>
    </row>
    <row r="6" spans="1:11" ht="38.25" customHeight="1">
      <c r="A6" s="331" t="s">
        <v>117</v>
      </c>
      <c r="B6" s="332"/>
      <c r="C6" s="254" t="s">
        <v>124</v>
      </c>
      <c r="D6" s="254"/>
      <c r="E6" s="254"/>
      <c r="F6" s="254"/>
      <c r="G6" s="254"/>
      <c r="H6" s="254"/>
      <c r="I6" s="254"/>
      <c r="J6" s="254"/>
      <c r="K6" s="254"/>
    </row>
    <row r="7" spans="1:11" ht="32.25" customHeight="1">
      <c r="A7" s="256" t="s">
        <v>118</v>
      </c>
      <c r="B7" s="258"/>
      <c r="C7" s="333" t="s">
        <v>119</v>
      </c>
      <c r="D7" s="334"/>
      <c r="E7" s="334"/>
      <c r="F7" s="335"/>
      <c r="G7" s="249" t="s">
        <v>44</v>
      </c>
      <c r="H7" s="249"/>
      <c r="I7" s="249"/>
      <c r="J7" s="249" t="s">
        <v>27</v>
      </c>
      <c r="K7" s="249"/>
    </row>
    <row r="8" spans="1:11" ht="44.25" customHeight="1">
      <c r="A8" s="259"/>
      <c r="B8" s="261"/>
      <c r="C8" s="259"/>
      <c r="D8" s="260"/>
      <c r="E8" s="260"/>
      <c r="F8" s="261"/>
      <c r="G8" s="249"/>
      <c r="H8" s="249"/>
      <c r="I8" s="249"/>
      <c r="J8" s="249"/>
      <c r="K8" s="249"/>
    </row>
    <row r="9" spans="1:11" ht="60.75" customHeight="1">
      <c r="A9" s="254" t="s">
        <v>691</v>
      </c>
      <c r="B9" s="254"/>
      <c r="C9" s="254" t="s">
        <v>582</v>
      </c>
      <c r="D9" s="254"/>
      <c r="E9" s="254"/>
      <c r="F9" s="254"/>
      <c r="G9" s="329" t="s">
        <v>553</v>
      </c>
      <c r="H9" s="329"/>
      <c r="I9" s="329"/>
      <c r="J9" s="329" t="s">
        <v>398</v>
      </c>
      <c r="K9" s="329"/>
    </row>
    <row r="10" spans="1:11" ht="21" customHeight="1">
      <c r="A10" s="249" t="s">
        <v>23</v>
      </c>
      <c r="B10" s="249"/>
      <c r="C10" s="249"/>
      <c r="D10" s="249" t="s">
        <v>14</v>
      </c>
      <c r="E10" s="249"/>
      <c r="F10" s="249"/>
      <c r="G10" s="249"/>
      <c r="H10" s="249" t="s">
        <v>19</v>
      </c>
      <c r="I10" s="249" t="s">
        <v>21</v>
      </c>
      <c r="J10" s="249" t="s">
        <v>22</v>
      </c>
      <c r="K10" s="249" t="s">
        <v>109</v>
      </c>
    </row>
    <row r="11" spans="1:11" ht="27.75" customHeight="1">
      <c r="A11" s="249"/>
      <c r="B11" s="249"/>
      <c r="C11" s="249"/>
      <c r="D11" s="249" t="s">
        <v>4</v>
      </c>
      <c r="E11" s="249"/>
      <c r="F11" s="249" t="s">
        <v>5</v>
      </c>
      <c r="G11" s="249"/>
      <c r="H11" s="249"/>
      <c r="I11" s="249"/>
      <c r="J11" s="249"/>
      <c r="K11" s="249"/>
    </row>
    <row r="12" spans="1:11" ht="250.5" customHeight="1">
      <c r="A12" s="327" t="s">
        <v>554</v>
      </c>
      <c r="B12" s="327"/>
      <c r="C12" s="327"/>
      <c r="D12" s="327" t="s">
        <v>555</v>
      </c>
      <c r="E12" s="327"/>
      <c r="F12" s="327" t="s">
        <v>556</v>
      </c>
      <c r="G12" s="327"/>
      <c r="H12" s="88">
        <v>0.25</v>
      </c>
      <c r="I12" s="89" t="s">
        <v>557</v>
      </c>
      <c r="J12" s="89" t="s">
        <v>558</v>
      </c>
      <c r="K12" s="90" t="s">
        <v>559</v>
      </c>
    </row>
    <row r="13" spans="1:11" ht="32.25" customHeight="1">
      <c r="A13" s="327" t="s">
        <v>560</v>
      </c>
      <c r="B13" s="327"/>
      <c r="C13" s="327"/>
      <c r="D13" s="327" t="s">
        <v>561</v>
      </c>
      <c r="E13" s="327"/>
      <c r="F13" s="327" t="s">
        <v>562</v>
      </c>
      <c r="G13" s="327"/>
      <c r="H13" s="88">
        <v>0.25</v>
      </c>
      <c r="I13" s="89">
        <v>42736</v>
      </c>
      <c r="J13" s="89">
        <v>42887</v>
      </c>
      <c r="K13" s="90" t="s">
        <v>578</v>
      </c>
    </row>
    <row r="14" spans="1:11" ht="47.25" customHeight="1">
      <c r="A14" s="327" t="s">
        <v>563</v>
      </c>
      <c r="B14" s="327"/>
      <c r="C14" s="327"/>
      <c r="D14" s="327" t="s">
        <v>561</v>
      </c>
      <c r="E14" s="327"/>
      <c r="F14" s="327" t="s">
        <v>562</v>
      </c>
      <c r="G14" s="327"/>
      <c r="H14" s="88">
        <v>0.25</v>
      </c>
      <c r="I14" s="89">
        <v>42736</v>
      </c>
      <c r="J14" s="89">
        <v>42887</v>
      </c>
      <c r="K14" s="90" t="s">
        <v>564</v>
      </c>
    </row>
    <row r="15" spans="1:11" ht="30.75" customHeight="1">
      <c r="A15" s="327" t="s">
        <v>577</v>
      </c>
      <c r="B15" s="327"/>
      <c r="C15" s="327"/>
      <c r="D15" s="327" t="s">
        <v>579</v>
      </c>
      <c r="E15" s="327"/>
      <c r="F15" s="327" t="s">
        <v>580</v>
      </c>
      <c r="G15" s="327"/>
      <c r="H15" s="88">
        <v>0.25</v>
      </c>
      <c r="I15" s="89" t="s">
        <v>454</v>
      </c>
      <c r="J15" s="89">
        <v>43160</v>
      </c>
      <c r="K15" s="90"/>
    </row>
    <row r="16" spans="1:11" ht="15.75">
      <c r="A16" s="327"/>
      <c r="B16" s="327"/>
      <c r="C16" s="327"/>
      <c r="D16" s="327"/>
      <c r="E16" s="327"/>
      <c r="F16" s="327"/>
      <c r="G16" s="327"/>
      <c r="H16" s="88"/>
      <c r="I16" s="89"/>
      <c r="J16" s="89"/>
      <c r="K16" s="90"/>
    </row>
    <row r="17" spans="1:11" ht="15.75">
      <c r="A17" s="327"/>
      <c r="B17" s="327"/>
      <c r="C17" s="327"/>
      <c r="D17" s="327"/>
      <c r="E17" s="327"/>
      <c r="F17" s="327"/>
      <c r="G17" s="327"/>
      <c r="H17" s="88"/>
      <c r="I17" s="89"/>
      <c r="J17" s="89"/>
      <c r="K17" s="90"/>
    </row>
    <row r="18" spans="1:11" ht="15.75">
      <c r="A18" s="327"/>
      <c r="B18" s="327"/>
      <c r="C18" s="327"/>
      <c r="D18" s="327"/>
      <c r="E18" s="327"/>
      <c r="F18" s="327"/>
      <c r="G18" s="327"/>
      <c r="H18" s="88"/>
      <c r="I18" s="89"/>
      <c r="J18" s="89"/>
      <c r="K18" s="90"/>
    </row>
    <row r="19" spans="1:11" ht="15.75">
      <c r="A19" s="327"/>
      <c r="B19" s="327"/>
      <c r="C19" s="327"/>
      <c r="D19" s="327"/>
      <c r="E19" s="327"/>
      <c r="F19" s="327"/>
      <c r="G19" s="327"/>
      <c r="H19" s="88"/>
      <c r="I19" s="89"/>
      <c r="J19" s="89"/>
      <c r="K19" s="90"/>
    </row>
    <row r="20" spans="1:11" ht="15.75">
      <c r="A20" s="327"/>
      <c r="B20" s="327"/>
      <c r="C20" s="327"/>
      <c r="D20" s="327"/>
      <c r="E20" s="327"/>
      <c r="F20" s="327"/>
      <c r="G20" s="327"/>
      <c r="H20" s="88"/>
      <c r="I20" s="89"/>
      <c r="J20" s="89"/>
      <c r="K20" s="90"/>
    </row>
    <row r="21" spans="1:11" ht="15.75">
      <c r="A21" s="327"/>
      <c r="B21" s="327"/>
      <c r="C21" s="327"/>
      <c r="D21" s="327"/>
      <c r="E21" s="327"/>
      <c r="F21" s="327"/>
      <c r="G21" s="327"/>
      <c r="H21" s="88"/>
      <c r="I21" s="89"/>
      <c r="J21" s="89"/>
      <c r="K21" s="90"/>
    </row>
    <row r="22" spans="1:11" ht="15.75">
      <c r="A22" s="327"/>
      <c r="B22" s="327"/>
      <c r="C22" s="327"/>
      <c r="D22" s="327"/>
      <c r="E22" s="327"/>
      <c r="F22" s="327"/>
      <c r="G22" s="327"/>
      <c r="H22" s="88"/>
      <c r="I22" s="89"/>
      <c r="J22" s="89"/>
      <c r="K22" s="90"/>
    </row>
    <row r="23" spans="1:11" ht="15.75">
      <c r="A23" s="327"/>
      <c r="B23" s="327"/>
      <c r="C23" s="327"/>
      <c r="D23" s="327"/>
      <c r="E23" s="327"/>
      <c r="F23" s="327"/>
      <c r="G23" s="327"/>
      <c r="H23" s="88"/>
      <c r="I23" s="89"/>
      <c r="J23" s="89"/>
      <c r="K23" s="90"/>
    </row>
    <row r="24" spans="1:11" ht="15.75">
      <c r="A24" s="327"/>
      <c r="B24" s="327"/>
      <c r="C24" s="327"/>
      <c r="D24" s="327"/>
      <c r="E24" s="327"/>
      <c r="F24" s="327"/>
      <c r="G24" s="327"/>
      <c r="H24" s="88"/>
      <c r="I24" s="89"/>
      <c r="J24" s="89"/>
      <c r="K24" s="90"/>
    </row>
    <row r="25" spans="1:11" ht="15.75">
      <c r="A25" s="327"/>
      <c r="B25" s="327"/>
      <c r="C25" s="327"/>
      <c r="D25" s="327"/>
      <c r="E25" s="327"/>
      <c r="F25" s="327"/>
      <c r="G25" s="327"/>
      <c r="H25" s="88"/>
      <c r="I25" s="89"/>
      <c r="J25" s="89"/>
      <c r="K25" s="90"/>
    </row>
    <row r="26" spans="1:11" ht="15.75">
      <c r="A26" s="234" t="s">
        <v>45</v>
      </c>
      <c r="B26" s="234"/>
      <c r="C26" s="234"/>
      <c r="D26" s="234"/>
      <c r="E26" s="234"/>
      <c r="F26" s="234"/>
      <c r="G26" s="234"/>
      <c r="H26" s="234"/>
      <c r="I26" s="234"/>
      <c r="J26" s="234"/>
      <c r="K26" s="48"/>
    </row>
    <row r="27" spans="1:11" ht="15.75">
      <c r="A27" s="319"/>
      <c r="B27" s="320"/>
      <c r="C27" s="321"/>
      <c r="D27" s="234">
        <v>2016</v>
      </c>
      <c r="E27" s="234"/>
      <c r="F27" s="234">
        <v>2017</v>
      </c>
      <c r="G27" s="234"/>
      <c r="H27" s="234">
        <v>2018</v>
      </c>
      <c r="I27" s="234"/>
      <c r="J27" s="167" t="s">
        <v>94</v>
      </c>
      <c r="K27" s="48"/>
    </row>
    <row r="28" spans="1:11" ht="30.75" customHeight="1">
      <c r="A28" s="319" t="s">
        <v>25</v>
      </c>
      <c r="B28" s="320"/>
      <c r="C28" s="321"/>
      <c r="D28" s="322"/>
      <c r="E28" s="323"/>
      <c r="F28" s="322">
        <v>50000000</v>
      </c>
      <c r="G28" s="323"/>
      <c r="H28" s="322">
        <v>20000000</v>
      </c>
      <c r="I28" s="323"/>
      <c r="J28" s="58">
        <f>+SUM(D28:I28)</f>
        <v>70000000</v>
      </c>
      <c r="K28" s="51"/>
    </row>
    <row r="29" spans="1:11" ht="15.75">
      <c r="A29" s="319" t="s">
        <v>1</v>
      </c>
      <c r="B29" s="320"/>
      <c r="C29" s="321"/>
      <c r="D29" s="322">
        <v>46000000</v>
      </c>
      <c r="E29" s="323"/>
      <c r="F29" s="322">
        <v>200000000</v>
      </c>
      <c r="G29" s="323"/>
      <c r="H29" s="322">
        <v>70000000</v>
      </c>
      <c r="I29" s="323"/>
      <c r="J29" s="58">
        <f>+SUM(D29:I29)</f>
        <v>316000000</v>
      </c>
      <c r="K29" s="51"/>
    </row>
    <row r="30" spans="1:11" ht="27" customHeight="1">
      <c r="A30" s="319" t="s">
        <v>2</v>
      </c>
      <c r="B30" s="320"/>
      <c r="C30" s="321"/>
      <c r="D30" s="322"/>
      <c r="E30" s="323"/>
      <c r="F30" s="322"/>
      <c r="G30" s="323"/>
      <c r="H30" s="322"/>
      <c r="I30" s="323"/>
      <c r="J30" s="58">
        <f>+SUM(D30:I30)</f>
        <v>0</v>
      </c>
      <c r="K30" s="51"/>
    </row>
    <row r="31" spans="1:11" ht="15.75">
      <c r="A31" s="319" t="s">
        <v>120</v>
      </c>
      <c r="B31" s="320"/>
      <c r="C31" s="321"/>
      <c r="D31" s="322"/>
      <c r="E31" s="323"/>
      <c r="F31" s="322"/>
      <c r="G31" s="323"/>
      <c r="H31" s="322"/>
      <c r="I31" s="323"/>
      <c r="J31" s="58">
        <f>+SUM(D31:I31)</f>
        <v>0</v>
      </c>
      <c r="K31" s="51"/>
    </row>
    <row r="32" spans="1:11" ht="15.75">
      <c r="A32" s="319" t="s">
        <v>3</v>
      </c>
      <c r="B32" s="320"/>
      <c r="C32" s="321"/>
      <c r="D32" s="324">
        <f>+SUM(D28:E30)</f>
        <v>46000000</v>
      </c>
      <c r="E32" s="325" t="s">
        <v>3</v>
      </c>
      <c r="F32" s="324">
        <f>+SUM(F28:G30)</f>
        <v>250000000</v>
      </c>
      <c r="G32" s="325" t="s">
        <v>3</v>
      </c>
      <c r="H32" s="324">
        <f>+SUM(H28:I30)</f>
        <v>90000000</v>
      </c>
      <c r="I32" s="325" t="s">
        <v>3</v>
      </c>
      <c r="J32" s="58">
        <f>+SUM(D32:I32)</f>
        <v>386000000</v>
      </c>
      <c r="K32" s="51"/>
    </row>
    <row r="33" spans="1:11" ht="15.75">
      <c r="A33" s="244" t="s">
        <v>20</v>
      </c>
      <c r="B33" s="244"/>
      <c r="C33" s="244"/>
      <c r="D33" s="244"/>
      <c r="E33" s="244"/>
      <c r="F33" s="244"/>
      <c r="G33" s="244"/>
      <c r="H33" s="244"/>
      <c r="I33" s="267">
        <f>+J32</f>
        <v>386000000</v>
      </c>
      <c r="J33" s="267"/>
      <c r="K33" s="51"/>
    </row>
    <row r="34" spans="1:11" ht="15">
      <c r="A34" s="6"/>
      <c r="B34" s="6"/>
      <c r="C34" s="6"/>
      <c r="D34" s="6"/>
      <c r="E34" s="6"/>
      <c r="F34" s="6"/>
      <c r="G34" s="6"/>
      <c r="H34" s="6"/>
      <c r="I34" s="6"/>
      <c r="J34" s="6"/>
      <c r="K34" s="53"/>
    </row>
    <row r="35" spans="1:11" ht="30">
      <c r="A35" s="166" t="s">
        <v>47</v>
      </c>
      <c r="B35" s="245" t="s">
        <v>59</v>
      </c>
      <c r="C35" s="245"/>
      <c r="D35" s="245"/>
      <c r="E35" s="245"/>
      <c r="F35" s="245"/>
      <c r="G35" s="245"/>
      <c r="H35" s="245"/>
      <c r="I35" s="245"/>
      <c r="J35" s="245"/>
      <c r="K35" s="54"/>
    </row>
    <row r="36" spans="1:11" ht="30">
      <c r="A36" s="20" t="s">
        <v>48</v>
      </c>
      <c r="B36" s="242" t="s">
        <v>71</v>
      </c>
      <c r="C36" s="242"/>
      <c r="D36" s="242"/>
      <c r="E36" s="242"/>
      <c r="F36" s="242"/>
      <c r="G36" s="242"/>
      <c r="H36" s="242"/>
      <c r="I36" s="242"/>
      <c r="J36" s="242"/>
      <c r="K36" s="33"/>
    </row>
    <row r="37" spans="1:11" ht="15">
      <c r="A37" s="20" t="s">
        <v>1</v>
      </c>
      <c r="B37" s="242" t="s">
        <v>67</v>
      </c>
      <c r="C37" s="242"/>
      <c r="D37" s="242"/>
      <c r="E37" s="242"/>
      <c r="F37" s="242"/>
      <c r="G37" s="242"/>
      <c r="H37" s="242"/>
      <c r="I37" s="242"/>
      <c r="J37" s="242"/>
      <c r="K37" s="33"/>
    </row>
    <row r="38" spans="1:11" ht="15">
      <c r="A38" s="20" t="s">
        <v>2</v>
      </c>
      <c r="B38" s="242" t="s">
        <v>58</v>
      </c>
      <c r="C38" s="242"/>
      <c r="D38" s="242"/>
      <c r="E38" s="242"/>
      <c r="F38" s="242"/>
      <c r="G38" s="242"/>
      <c r="H38" s="242"/>
      <c r="I38" s="242"/>
      <c r="J38" s="242"/>
      <c r="K38" s="33"/>
    </row>
    <row r="44" ht="15" hidden="1">
      <c r="A44" t="s">
        <v>278</v>
      </c>
    </row>
    <row r="45" ht="15" hidden="1">
      <c r="A45" t="s">
        <v>174</v>
      </c>
    </row>
    <row r="46" ht="15" hidden="1">
      <c r="A46" t="s">
        <v>196</v>
      </c>
    </row>
    <row r="47" ht="15" hidden="1">
      <c r="A47" t="s">
        <v>121</v>
      </c>
    </row>
    <row r="48" ht="15" hidden="1">
      <c r="A48" t="s">
        <v>122</v>
      </c>
    </row>
    <row r="49" ht="15" hidden="1">
      <c r="A49" t="s">
        <v>123</v>
      </c>
    </row>
    <row r="50" ht="15" hidden="1">
      <c r="A50" t="s">
        <v>273</v>
      </c>
    </row>
    <row r="51" ht="15" hidden="1">
      <c r="A51" t="s">
        <v>124</v>
      </c>
    </row>
    <row r="52" ht="15" hidden="1"/>
    <row r="53" ht="15" hidden="1"/>
  </sheetData>
  <sheetProtection/>
  <mergeCells count="98">
    <mergeCell ref="A33:H33"/>
    <mergeCell ref="I33:J33"/>
    <mergeCell ref="B35:J35"/>
    <mergeCell ref="B36:J36"/>
    <mergeCell ref="B37:J37"/>
    <mergeCell ref="B38:J38"/>
    <mergeCell ref="A31:C31"/>
    <mergeCell ref="D31:E31"/>
    <mergeCell ref="F31:G31"/>
    <mergeCell ref="H31:I31"/>
    <mergeCell ref="A32:C32"/>
    <mergeCell ref="D32:E32"/>
    <mergeCell ref="F32:G32"/>
    <mergeCell ref="H32:I32"/>
    <mergeCell ref="A29:C29"/>
    <mergeCell ref="D29:E29"/>
    <mergeCell ref="F29:G29"/>
    <mergeCell ref="H29:I29"/>
    <mergeCell ref="A30:C30"/>
    <mergeCell ref="D30:E30"/>
    <mergeCell ref="F30:G30"/>
    <mergeCell ref="H30:I30"/>
    <mergeCell ref="A26:J26"/>
    <mergeCell ref="A27:C27"/>
    <mergeCell ref="D27:E27"/>
    <mergeCell ref="F27:G27"/>
    <mergeCell ref="H27:I27"/>
    <mergeCell ref="A28:C28"/>
    <mergeCell ref="D28:E28"/>
    <mergeCell ref="F28:G28"/>
    <mergeCell ref="H28:I28"/>
    <mergeCell ref="A24:C24"/>
    <mergeCell ref="D24:E24"/>
    <mergeCell ref="F24:G24"/>
    <mergeCell ref="A25:C25"/>
    <mergeCell ref="D25:E25"/>
    <mergeCell ref="F25:G25"/>
    <mergeCell ref="A22:C22"/>
    <mergeCell ref="D22:E22"/>
    <mergeCell ref="F22:G22"/>
    <mergeCell ref="A23:C23"/>
    <mergeCell ref="D23:E23"/>
    <mergeCell ref="F23:G23"/>
    <mergeCell ref="A20:C20"/>
    <mergeCell ref="D20:E20"/>
    <mergeCell ref="F20:G20"/>
    <mergeCell ref="A21:C21"/>
    <mergeCell ref="D21:E21"/>
    <mergeCell ref="F21:G21"/>
    <mergeCell ref="A18:C18"/>
    <mergeCell ref="D18:E18"/>
    <mergeCell ref="F18:G18"/>
    <mergeCell ref="A19:C19"/>
    <mergeCell ref="D19:E19"/>
    <mergeCell ref="F19:G19"/>
    <mergeCell ref="A16:C16"/>
    <mergeCell ref="D16:E16"/>
    <mergeCell ref="F16:G16"/>
    <mergeCell ref="A17:C17"/>
    <mergeCell ref="D17:E17"/>
    <mergeCell ref="F17:G17"/>
    <mergeCell ref="A14:C14"/>
    <mergeCell ref="D14:E14"/>
    <mergeCell ref="F14:G14"/>
    <mergeCell ref="A15:C15"/>
    <mergeCell ref="D15:E15"/>
    <mergeCell ref="F15:G15"/>
    <mergeCell ref="D11:E11"/>
    <mergeCell ref="F11:G11"/>
    <mergeCell ref="A12:C12"/>
    <mergeCell ref="D12:E12"/>
    <mergeCell ref="F12:G12"/>
    <mergeCell ref="A13:C13"/>
    <mergeCell ref="D13:E13"/>
    <mergeCell ref="F13:G13"/>
    <mergeCell ref="A9:B9"/>
    <mergeCell ref="C9:F9"/>
    <mergeCell ref="G9:I9"/>
    <mergeCell ref="J9:K9"/>
    <mergeCell ref="A10:C11"/>
    <mergeCell ref="D10:G10"/>
    <mergeCell ref="H10:H11"/>
    <mergeCell ref="I10:I11"/>
    <mergeCell ref="J10:J11"/>
    <mergeCell ref="K10:K11"/>
    <mergeCell ref="A6:B6"/>
    <mergeCell ref="C6:K6"/>
    <mergeCell ref="A7:B8"/>
    <mergeCell ref="C7:F8"/>
    <mergeCell ref="G7:I8"/>
    <mergeCell ref="J7:K8"/>
    <mergeCell ref="A1:A2"/>
    <mergeCell ref="B1:K1"/>
    <mergeCell ref="B2:K2"/>
    <mergeCell ref="A3:K3"/>
    <mergeCell ref="B4:K4"/>
    <mergeCell ref="B5:H5"/>
    <mergeCell ref="J5:K5"/>
  </mergeCells>
  <dataValidations count="2">
    <dataValidation type="list" allowBlank="1" showInputMessage="1" showErrorMessage="1" prompt="Elegir un objetivo estratégico de la lista" sqref="C6:K6">
      <formula1>$A$44:$A$51</formula1>
    </dataValidation>
    <dataValidation allowBlank="1" showInputMessage="1" showErrorMessage="1" prompt="Registre para el período en cuestión, el valor de las inversiones de acuerdo con la fuente de recursos" sqref="K28:K30 D28:F31 H28:H31 B29:B31 J28:J32"/>
  </dataValidations>
  <printOptions/>
  <pageMargins left="0.7" right="0.7" top="0.75" bottom="0.75" header="0.3" footer="0.3"/>
  <pageSetup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dimension ref="A1:Q42"/>
  <sheetViews>
    <sheetView zoomScale="84" zoomScaleNormal="84" zoomScalePageLayoutView="0" workbookViewId="0" topLeftCell="A17">
      <selection activeCell="I14" sqref="I14"/>
    </sheetView>
  </sheetViews>
  <sheetFormatPr defaultColWidth="11.421875" defaultRowHeight="15"/>
  <cols>
    <col min="1" max="1" width="17.00390625" style="0" customWidth="1"/>
    <col min="8" max="8" width="15.140625" style="0" customWidth="1"/>
    <col min="9" max="9" width="19.00390625" style="0" customWidth="1"/>
    <col min="10" max="10" width="17.8515625" style="0" customWidth="1"/>
    <col min="11" max="11" width="30.421875" style="0" customWidth="1"/>
    <col min="12" max="12" width="20.57421875" style="0" customWidth="1"/>
    <col min="16" max="16" width="15.8515625" style="0" bestFit="1" customWidth="1"/>
  </cols>
  <sheetData>
    <row r="1" spans="1:12" ht="65.25" customHeight="1">
      <c r="A1" s="336"/>
      <c r="B1" s="266" t="s">
        <v>274</v>
      </c>
      <c r="C1" s="266"/>
      <c r="D1" s="266"/>
      <c r="E1" s="266"/>
      <c r="F1" s="266"/>
      <c r="G1" s="266"/>
      <c r="H1" s="266"/>
      <c r="I1" s="266"/>
      <c r="J1" s="266"/>
      <c r="K1" s="266"/>
      <c r="L1" s="93" t="s">
        <v>325</v>
      </c>
    </row>
    <row r="2" spans="1:11" ht="48.75" customHeight="1">
      <c r="A2" s="336"/>
      <c r="B2" s="265" t="s">
        <v>326</v>
      </c>
      <c r="C2" s="265"/>
      <c r="D2" s="265"/>
      <c r="E2" s="265"/>
      <c r="F2" s="265"/>
      <c r="G2" s="265"/>
      <c r="H2" s="265"/>
      <c r="I2" s="265"/>
      <c r="J2" s="265"/>
      <c r="K2" s="265"/>
    </row>
    <row r="3" spans="1:11" ht="18.75">
      <c r="A3" s="250" t="s">
        <v>65</v>
      </c>
      <c r="B3" s="250"/>
      <c r="C3" s="250"/>
      <c r="D3" s="250"/>
      <c r="E3" s="250"/>
      <c r="F3" s="250"/>
      <c r="G3" s="250"/>
      <c r="H3" s="250"/>
      <c r="I3" s="250"/>
      <c r="J3" s="250"/>
      <c r="K3" s="250"/>
    </row>
    <row r="4" spans="1:11" ht="31.5">
      <c r="A4" s="149" t="s">
        <v>13</v>
      </c>
      <c r="B4" s="254" t="s">
        <v>416</v>
      </c>
      <c r="C4" s="254"/>
      <c r="D4" s="254"/>
      <c r="E4" s="254"/>
      <c r="F4" s="254"/>
      <c r="G4" s="254"/>
      <c r="H4" s="254"/>
      <c r="I4" s="254"/>
      <c r="J4" s="254"/>
      <c r="K4" s="254"/>
    </row>
    <row r="5" spans="1:11" ht="25.5">
      <c r="A5" s="149" t="s">
        <v>18</v>
      </c>
      <c r="B5" s="254" t="s">
        <v>492</v>
      </c>
      <c r="C5" s="254"/>
      <c r="D5" s="254"/>
      <c r="E5" s="254"/>
      <c r="F5" s="254"/>
      <c r="G5" s="254"/>
      <c r="H5" s="254"/>
      <c r="I5" s="30" t="s">
        <v>24</v>
      </c>
      <c r="J5" s="337">
        <v>42411</v>
      </c>
      <c r="K5" s="254"/>
    </row>
    <row r="6" spans="1:11" ht="38.25" customHeight="1">
      <c r="A6" s="331" t="s">
        <v>117</v>
      </c>
      <c r="B6" s="332"/>
      <c r="C6" s="358" t="s">
        <v>278</v>
      </c>
      <c r="D6" s="254"/>
      <c r="E6" s="254"/>
      <c r="F6" s="254"/>
      <c r="G6" s="254"/>
      <c r="H6" s="254"/>
      <c r="I6" s="254"/>
      <c r="J6" s="254"/>
      <c r="K6" s="254"/>
    </row>
    <row r="7" spans="1:11" ht="32.25" customHeight="1">
      <c r="A7" s="256" t="s">
        <v>118</v>
      </c>
      <c r="B7" s="258"/>
      <c r="C7" s="333" t="s">
        <v>119</v>
      </c>
      <c r="D7" s="334"/>
      <c r="E7" s="334"/>
      <c r="F7" s="335"/>
      <c r="G7" s="249" t="s">
        <v>44</v>
      </c>
      <c r="H7" s="249"/>
      <c r="I7" s="249"/>
      <c r="J7" s="249" t="s">
        <v>27</v>
      </c>
      <c r="K7" s="249"/>
    </row>
    <row r="8" spans="1:11" ht="44.25" customHeight="1">
      <c r="A8" s="259"/>
      <c r="B8" s="261"/>
      <c r="C8" s="259"/>
      <c r="D8" s="260"/>
      <c r="E8" s="260"/>
      <c r="F8" s="261"/>
      <c r="G8" s="249"/>
      <c r="H8" s="249"/>
      <c r="I8" s="249"/>
      <c r="J8" s="249"/>
      <c r="K8" s="249"/>
    </row>
    <row r="9" spans="1:11" ht="76.5" customHeight="1">
      <c r="A9" s="254" t="s">
        <v>683</v>
      </c>
      <c r="B9" s="254"/>
      <c r="C9" s="254" t="s">
        <v>493</v>
      </c>
      <c r="D9" s="254"/>
      <c r="E9" s="254"/>
      <c r="F9" s="254"/>
      <c r="G9" s="329" t="s">
        <v>494</v>
      </c>
      <c r="H9" s="329"/>
      <c r="I9" s="329"/>
      <c r="J9" s="329" t="s">
        <v>495</v>
      </c>
      <c r="K9" s="329"/>
    </row>
    <row r="10" spans="1:11" ht="21" customHeight="1">
      <c r="A10" s="249" t="s">
        <v>23</v>
      </c>
      <c r="B10" s="249"/>
      <c r="C10" s="249"/>
      <c r="D10" s="249" t="s">
        <v>14</v>
      </c>
      <c r="E10" s="249"/>
      <c r="F10" s="249"/>
      <c r="G10" s="249"/>
      <c r="H10" s="249" t="s">
        <v>19</v>
      </c>
      <c r="I10" s="249" t="s">
        <v>21</v>
      </c>
      <c r="J10" s="249" t="s">
        <v>22</v>
      </c>
      <c r="K10" s="249" t="s">
        <v>109</v>
      </c>
    </row>
    <row r="11" spans="1:11" ht="27.75" customHeight="1">
      <c r="A11" s="249"/>
      <c r="B11" s="249"/>
      <c r="C11" s="249"/>
      <c r="D11" s="249" t="s">
        <v>4</v>
      </c>
      <c r="E11" s="249"/>
      <c r="F11" s="249" t="s">
        <v>5</v>
      </c>
      <c r="G11" s="249"/>
      <c r="H11" s="249"/>
      <c r="I11" s="249"/>
      <c r="J11" s="249"/>
      <c r="K11" s="249"/>
    </row>
    <row r="12" spans="1:11" ht="94.5">
      <c r="A12" s="327" t="s">
        <v>675</v>
      </c>
      <c r="B12" s="327"/>
      <c r="C12" s="327"/>
      <c r="D12" s="327" t="s">
        <v>497</v>
      </c>
      <c r="E12" s="327"/>
      <c r="F12" s="327" t="s">
        <v>498</v>
      </c>
      <c r="G12" s="327"/>
      <c r="H12" s="88">
        <v>0.33</v>
      </c>
      <c r="I12" s="89">
        <v>42552</v>
      </c>
      <c r="J12" s="89">
        <v>42705</v>
      </c>
      <c r="K12" s="90" t="s">
        <v>499</v>
      </c>
    </row>
    <row r="13" spans="1:11" ht="77.25" customHeight="1">
      <c r="A13" s="327" t="s">
        <v>676</v>
      </c>
      <c r="B13" s="327"/>
      <c r="C13" s="327"/>
      <c r="D13" s="327" t="s">
        <v>497</v>
      </c>
      <c r="E13" s="327"/>
      <c r="F13" s="327" t="s">
        <v>498</v>
      </c>
      <c r="G13" s="327"/>
      <c r="H13" s="88">
        <v>0.33</v>
      </c>
      <c r="I13" s="89">
        <v>42552</v>
      </c>
      <c r="J13" s="89">
        <v>42705</v>
      </c>
      <c r="K13" s="90" t="s">
        <v>499</v>
      </c>
    </row>
    <row r="14" spans="1:11" ht="141" customHeight="1">
      <c r="A14" s="327" t="s">
        <v>501</v>
      </c>
      <c r="B14" s="327"/>
      <c r="C14" s="327"/>
      <c r="D14" s="327" t="s">
        <v>502</v>
      </c>
      <c r="E14" s="327"/>
      <c r="F14" s="327" t="s">
        <v>583</v>
      </c>
      <c r="G14" s="327"/>
      <c r="H14" s="88">
        <v>0.33</v>
      </c>
      <c r="I14" s="89">
        <v>42552</v>
      </c>
      <c r="J14" s="89">
        <v>42552</v>
      </c>
      <c r="K14" s="90" t="s">
        <v>584</v>
      </c>
    </row>
    <row r="15" spans="1:11" ht="102" customHeight="1">
      <c r="A15" s="327"/>
      <c r="B15" s="327"/>
      <c r="C15" s="327"/>
      <c r="D15" s="327"/>
      <c r="E15" s="327"/>
      <c r="F15" s="327"/>
      <c r="G15" s="327"/>
      <c r="H15" s="88"/>
      <c r="I15" s="89"/>
      <c r="J15" s="89"/>
      <c r="K15" s="90"/>
    </row>
    <row r="16" spans="1:11" ht="15.75">
      <c r="A16" s="327"/>
      <c r="B16" s="327"/>
      <c r="C16" s="327"/>
      <c r="D16" s="327"/>
      <c r="E16" s="327"/>
      <c r="F16" s="327"/>
      <c r="G16" s="327"/>
      <c r="H16" s="88"/>
      <c r="I16" s="89"/>
      <c r="J16" s="89"/>
      <c r="K16" s="90"/>
    </row>
    <row r="17" spans="1:11" ht="15.75">
      <c r="A17" s="234" t="s">
        <v>45</v>
      </c>
      <c r="B17" s="234"/>
      <c r="C17" s="234"/>
      <c r="D17" s="234"/>
      <c r="E17" s="234"/>
      <c r="F17" s="234"/>
      <c r="G17" s="234"/>
      <c r="H17" s="234"/>
      <c r="I17" s="234"/>
      <c r="J17" s="234"/>
      <c r="K17" s="48"/>
    </row>
    <row r="18" spans="1:11" ht="15.75">
      <c r="A18" s="319"/>
      <c r="B18" s="320"/>
      <c r="C18" s="321"/>
      <c r="D18" s="234">
        <v>2016</v>
      </c>
      <c r="E18" s="234"/>
      <c r="F18" s="234">
        <v>2017</v>
      </c>
      <c r="G18" s="234"/>
      <c r="H18" s="234">
        <v>2018</v>
      </c>
      <c r="I18" s="234"/>
      <c r="J18" s="147" t="s">
        <v>94</v>
      </c>
      <c r="K18" s="48"/>
    </row>
    <row r="19" spans="1:17" ht="30.75" customHeight="1">
      <c r="A19" s="319" t="s">
        <v>25</v>
      </c>
      <c r="B19" s="320"/>
      <c r="C19" s="321"/>
      <c r="D19" s="322">
        <f>+Q22</f>
        <v>70000000</v>
      </c>
      <c r="E19" s="323"/>
      <c r="F19" s="322">
        <v>0</v>
      </c>
      <c r="G19" s="323"/>
      <c r="H19" s="322">
        <v>0</v>
      </c>
      <c r="I19" s="323"/>
      <c r="J19" s="58">
        <f>+SUM(D19:I19)</f>
        <v>70000000</v>
      </c>
      <c r="K19" s="51"/>
      <c r="L19" t="s">
        <v>636</v>
      </c>
      <c r="O19">
        <v>100</v>
      </c>
      <c r="P19" s="180">
        <f>+O19*30000*1.6944</f>
        <v>5083200</v>
      </c>
      <c r="Q19">
        <v>5000000</v>
      </c>
    </row>
    <row r="20" spans="1:17" ht="15.75">
      <c r="A20" s="319" t="s">
        <v>1</v>
      </c>
      <c r="B20" s="320"/>
      <c r="C20" s="321"/>
      <c r="D20" s="322"/>
      <c r="E20" s="323"/>
      <c r="F20" s="322"/>
      <c r="G20" s="323"/>
      <c r="H20" s="322"/>
      <c r="I20" s="323"/>
      <c r="J20" s="58">
        <f>+SUM(D20:I20)</f>
        <v>0</v>
      </c>
      <c r="K20" s="51"/>
      <c r="L20" t="s">
        <v>637</v>
      </c>
      <c r="O20">
        <v>300</v>
      </c>
      <c r="P20" s="180">
        <f>+O20*30000*1.6944</f>
        <v>15249600</v>
      </c>
      <c r="Q20">
        <v>15000000</v>
      </c>
    </row>
    <row r="21" spans="1:17" ht="76.5" customHeight="1">
      <c r="A21" s="319" t="s">
        <v>2</v>
      </c>
      <c r="B21" s="320"/>
      <c r="C21" s="321"/>
      <c r="D21" s="357"/>
      <c r="E21" s="323"/>
      <c r="F21" s="322"/>
      <c r="G21" s="323"/>
      <c r="H21" s="322"/>
      <c r="I21" s="323"/>
      <c r="J21" s="58">
        <f>+SUM(D21:I21)</f>
        <v>0</v>
      </c>
      <c r="K21" s="51"/>
      <c r="L21" t="s">
        <v>638</v>
      </c>
      <c r="P21" s="180">
        <v>50000000</v>
      </c>
      <c r="Q21">
        <v>50000000</v>
      </c>
    </row>
    <row r="22" spans="1:17" ht="15.75">
      <c r="A22" s="319" t="s">
        <v>120</v>
      </c>
      <c r="B22" s="320"/>
      <c r="C22" s="321"/>
      <c r="D22" s="322"/>
      <c r="E22" s="323"/>
      <c r="F22" s="322"/>
      <c r="G22" s="323"/>
      <c r="H22" s="322"/>
      <c r="I22" s="323"/>
      <c r="J22" s="58">
        <f>+SUM(D22:I22)</f>
        <v>0</v>
      </c>
      <c r="K22" s="51"/>
      <c r="P22" s="181">
        <f>SUM(P19:P21)</f>
        <v>70332800</v>
      </c>
      <c r="Q22">
        <f>SUM(Q19:Q21)</f>
        <v>70000000</v>
      </c>
    </row>
    <row r="23" spans="1:11" ht="15.75">
      <c r="A23" s="319" t="s">
        <v>3</v>
      </c>
      <c r="B23" s="320"/>
      <c r="C23" s="321"/>
      <c r="D23" s="324">
        <f>+SUM(D19:E21)</f>
        <v>70000000</v>
      </c>
      <c r="E23" s="325" t="s">
        <v>3</v>
      </c>
      <c r="F23" s="324">
        <f>+SUM(F19:G21)</f>
        <v>0</v>
      </c>
      <c r="G23" s="325" t="s">
        <v>3</v>
      </c>
      <c r="H23" s="324">
        <f>+SUM(H19:I21)</f>
        <v>0</v>
      </c>
      <c r="I23" s="325" t="s">
        <v>3</v>
      </c>
      <c r="J23" s="58">
        <f>+SUM(D23:I23)</f>
        <v>70000000</v>
      </c>
      <c r="K23" s="51"/>
    </row>
    <row r="24" spans="1:11" ht="15.75">
      <c r="A24" s="244" t="s">
        <v>20</v>
      </c>
      <c r="B24" s="244"/>
      <c r="C24" s="244"/>
      <c r="D24" s="244"/>
      <c r="E24" s="244"/>
      <c r="F24" s="244"/>
      <c r="G24" s="244"/>
      <c r="H24" s="244"/>
      <c r="I24" s="267">
        <f>+J23</f>
        <v>70000000</v>
      </c>
      <c r="J24" s="267"/>
      <c r="K24" s="51"/>
    </row>
    <row r="25" spans="1:11" ht="15">
      <c r="A25" s="6"/>
      <c r="B25" s="6"/>
      <c r="C25" s="6"/>
      <c r="D25" s="6"/>
      <c r="E25" s="6"/>
      <c r="F25" s="6"/>
      <c r="G25" s="6"/>
      <c r="H25" s="6"/>
      <c r="I25" s="6"/>
      <c r="J25" s="6"/>
      <c r="K25" s="53"/>
    </row>
    <row r="26" spans="1:11" ht="30">
      <c r="A26" s="148" t="s">
        <v>47</v>
      </c>
      <c r="B26" s="245" t="s">
        <v>59</v>
      </c>
      <c r="C26" s="245"/>
      <c r="D26" s="245"/>
      <c r="E26" s="245"/>
      <c r="F26" s="245"/>
      <c r="G26" s="245"/>
      <c r="H26" s="245"/>
      <c r="I26" s="245"/>
      <c r="J26" s="245"/>
      <c r="K26" s="54"/>
    </row>
    <row r="27" spans="1:11" ht="30">
      <c r="A27" s="20" t="s">
        <v>48</v>
      </c>
      <c r="B27" s="242" t="s">
        <v>71</v>
      </c>
      <c r="C27" s="242"/>
      <c r="D27" s="242"/>
      <c r="E27" s="242"/>
      <c r="F27" s="242"/>
      <c r="G27" s="242"/>
      <c r="H27" s="242"/>
      <c r="I27" s="242"/>
      <c r="J27" s="242"/>
      <c r="K27" s="33"/>
    </row>
    <row r="28" spans="1:11" ht="15">
      <c r="A28" s="20" t="s">
        <v>1</v>
      </c>
      <c r="B28" s="242" t="s">
        <v>67</v>
      </c>
      <c r="C28" s="242"/>
      <c r="D28" s="242"/>
      <c r="E28" s="242"/>
      <c r="F28" s="242"/>
      <c r="G28" s="242"/>
      <c r="H28" s="242"/>
      <c r="I28" s="242"/>
      <c r="J28" s="242"/>
      <c r="K28" s="33"/>
    </row>
    <row r="29" spans="1:11" ht="15">
      <c r="A29" s="20" t="s">
        <v>2</v>
      </c>
      <c r="B29" s="242" t="s">
        <v>58</v>
      </c>
      <c r="C29" s="242"/>
      <c r="D29" s="242"/>
      <c r="E29" s="242"/>
      <c r="F29" s="242"/>
      <c r="G29" s="242"/>
      <c r="H29" s="242"/>
      <c r="I29" s="242"/>
      <c r="J29" s="242"/>
      <c r="K29" s="33"/>
    </row>
    <row r="32" ht="15">
      <c r="A32" s="136"/>
    </row>
    <row r="33" ht="15">
      <c r="A33" s="136"/>
    </row>
    <row r="35" ht="15" hidden="1">
      <c r="A35" t="s">
        <v>278</v>
      </c>
    </row>
    <row r="36" ht="15" hidden="1">
      <c r="A36" t="s">
        <v>174</v>
      </c>
    </row>
    <row r="37" ht="15" hidden="1">
      <c r="A37" t="s">
        <v>196</v>
      </c>
    </row>
    <row r="38" ht="15" hidden="1">
      <c r="A38" t="s">
        <v>121</v>
      </c>
    </row>
    <row r="39" ht="15" hidden="1">
      <c r="A39" t="s">
        <v>122</v>
      </c>
    </row>
    <row r="40" ht="15" hidden="1">
      <c r="A40" t="s">
        <v>123</v>
      </c>
    </row>
    <row r="41" ht="15" hidden="1">
      <c r="A41" t="s">
        <v>273</v>
      </c>
    </row>
    <row r="42" ht="15" hidden="1">
      <c r="A42" t="s">
        <v>124</v>
      </c>
    </row>
    <row r="43" ht="15" hidden="1"/>
    <row r="44" ht="15" hidden="1"/>
  </sheetData>
  <sheetProtection/>
  <mergeCells count="71">
    <mergeCell ref="A1:A2"/>
    <mergeCell ref="B1:K1"/>
    <mergeCell ref="B2:K2"/>
    <mergeCell ref="A3:K3"/>
    <mergeCell ref="B4:K4"/>
    <mergeCell ref="B5:H5"/>
    <mergeCell ref="J5:K5"/>
    <mergeCell ref="A6:B6"/>
    <mergeCell ref="C6:K6"/>
    <mergeCell ref="A7:B8"/>
    <mergeCell ref="C7:F8"/>
    <mergeCell ref="G7:I8"/>
    <mergeCell ref="J7:K8"/>
    <mergeCell ref="A9:B9"/>
    <mergeCell ref="C9:F9"/>
    <mergeCell ref="G9:I9"/>
    <mergeCell ref="J9:K9"/>
    <mergeCell ref="A10:C11"/>
    <mergeCell ref="D10:G10"/>
    <mergeCell ref="H10:H11"/>
    <mergeCell ref="I10:I11"/>
    <mergeCell ref="J10:J11"/>
    <mergeCell ref="K10:K11"/>
    <mergeCell ref="D11:E11"/>
    <mergeCell ref="F11:G11"/>
    <mergeCell ref="A12:C12"/>
    <mergeCell ref="D12:E12"/>
    <mergeCell ref="F12:G12"/>
    <mergeCell ref="A13:C13"/>
    <mergeCell ref="D13:E13"/>
    <mergeCell ref="F13:G13"/>
    <mergeCell ref="A14:C14"/>
    <mergeCell ref="D14:E14"/>
    <mergeCell ref="F14:G14"/>
    <mergeCell ref="A15:C15"/>
    <mergeCell ref="D15:E15"/>
    <mergeCell ref="F15:G15"/>
    <mergeCell ref="A16:C16"/>
    <mergeCell ref="D16:E16"/>
    <mergeCell ref="F16:G16"/>
    <mergeCell ref="A17:J17"/>
    <mergeCell ref="A18:C18"/>
    <mergeCell ref="D18:E18"/>
    <mergeCell ref="F18:G18"/>
    <mergeCell ref="H18:I18"/>
    <mergeCell ref="A19:C19"/>
    <mergeCell ref="D19:E19"/>
    <mergeCell ref="F19:G19"/>
    <mergeCell ref="H19:I19"/>
    <mergeCell ref="A20:C20"/>
    <mergeCell ref="D20:E20"/>
    <mergeCell ref="F20:G20"/>
    <mergeCell ref="H20:I20"/>
    <mergeCell ref="A21:C21"/>
    <mergeCell ref="D21:E21"/>
    <mergeCell ref="F21:G21"/>
    <mergeCell ref="H21:I21"/>
    <mergeCell ref="A22:C22"/>
    <mergeCell ref="D22:E22"/>
    <mergeCell ref="F22:G22"/>
    <mergeCell ref="H22:I22"/>
    <mergeCell ref="B26:J26"/>
    <mergeCell ref="B27:J27"/>
    <mergeCell ref="B28:J28"/>
    <mergeCell ref="B29:J29"/>
    <mergeCell ref="A23:C23"/>
    <mergeCell ref="D23:E23"/>
    <mergeCell ref="F23:G23"/>
    <mergeCell ref="H23:I23"/>
    <mergeCell ref="A24:H24"/>
    <mergeCell ref="I24:J24"/>
  </mergeCells>
  <dataValidations count="2">
    <dataValidation type="list" allowBlank="1" showInputMessage="1" showErrorMessage="1" prompt="Elegir un objetivo estratégico de la lista" sqref="C6:K6">
      <formula1>$A$35:$A$42</formula1>
    </dataValidation>
    <dataValidation allowBlank="1" showInputMessage="1" showErrorMessage="1" prompt="Registre para el período en cuestión, el valor de las inversiones de acuerdo con la fuente de recursos" sqref="K19:K21 D19:F22 H19:H22 B20:B22 J19:J23"/>
  </dataValidations>
  <printOptions/>
  <pageMargins left="0.7" right="0.7" top="0.75" bottom="0.75" header="0.3" footer="0.3"/>
  <pageSetup orientation="portrait" paperSize="9"/>
  <drawing r:id="rId3"/>
  <legacyDrawing r:id="rId2"/>
</worksheet>
</file>

<file path=xl/worksheets/sheet15.xml><?xml version="1.0" encoding="utf-8"?>
<worksheet xmlns="http://schemas.openxmlformats.org/spreadsheetml/2006/main" xmlns:r="http://schemas.openxmlformats.org/officeDocument/2006/relationships">
  <dimension ref="A1:L43"/>
  <sheetViews>
    <sheetView zoomScalePageLayoutView="0" workbookViewId="0" topLeftCell="A13">
      <selection activeCell="D14" sqref="D14:E14"/>
    </sheetView>
  </sheetViews>
  <sheetFormatPr defaultColWidth="11.421875" defaultRowHeight="15"/>
  <cols>
    <col min="1" max="1" width="17.00390625" style="0" customWidth="1"/>
    <col min="8" max="8" width="15.140625" style="0" customWidth="1"/>
    <col min="9" max="9" width="19.00390625" style="0" customWidth="1"/>
    <col min="10" max="10" width="17.8515625" style="0" customWidth="1"/>
    <col min="11" max="11" width="30.421875" style="0" customWidth="1"/>
    <col min="12" max="12" width="20.57421875" style="0" customWidth="1"/>
  </cols>
  <sheetData>
    <row r="1" spans="1:12" ht="65.25" customHeight="1">
      <c r="A1" s="336"/>
      <c r="B1" s="266" t="s">
        <v>274</v>
      </c>
      <c r="C1" s="266"/>
      <c r="D1" s="266"/>
      <c r="E1" s="266"/>
      <c r="F1" s="266"/>
      <c r="G1" s="266"/>
      <c r="H1" s="266"/>
      <c r="I1" s="266"/>
      <c r="J1" s="266"/>
      <c r="K1" s="266"/>
      <c r="L1" s="93" t="s">
        <v>325</v>
      </c>
    </row>
    <row r="2" spans="1:11" ht="48.75" customHeight="1">
      <c r="A2" s="336"/>
      <c r="B2" s="265" t="s">
        <v>326</v>
      </c>
      <c r="C2" s="265"/>
      <c r="D2" s="265"/>
      <c r="E2" s="265"/>
      <c r="F2" s="265"/>
      <c r="G2" s="265"/>
      <c r="H2" s="265"/>
      <c r="I2" s="265"/>
      <c r="J2" s="265"/>
      <c r="K2" s="265"/>
    </row>
    <row r="3" spans="1:11" ht="18.75">
      <c r="A3" s="250" t="s">
        <v>65</v>
      </c>
      <c r="B3" s="250"/>
      <c r="C3" s="250"/>
      <c r="D3" s="250"/>
      <c r="E3" s="250"/>
      <c r="F3" s="250"/>
      <c r="G3" s="250"/>
      <c r="H3" s="250"/>
      <c r="I3" s="250"/>
      <c r="J3" s="250"/>
      <c r="K3" s="250"/>
    </row>
    <row r="4" spans="1:11" ht="31.5">
      <c r="A4" s="149" t="s">
        <v>13</v>
      </c>
      <c r="B4" s="254" t="s">
        <v>416</v>
      </c>
      <c r="C4" s="254"/>
      <c r="D4" s="254"/>
      <c r="E4" s="254"/>
      <c r="F4" s="254"/>
      <c r="G4" s="254"/>
      <c r="H4" s="254"/>
      <c r="I4" s="254"/>
      <c r="J4" s="254"/>
      <c r="K4" s="254"/>
    </row>
    <row r="5" spans="1:11" ht="25.5">
      <c r="A5" s="149" t="s">
        <v>18</v>
      </c>
      <c r="B5" s="254" t="s">
        <v>492</v>
      </c>
      <c r="C5" s="254"/>
      <c r="D5" s="254"/>
      <c r="E5" s="254"/>
      <c r="F5" s="254"/>
      <c r="G5" s="254"/>
      <c r="H5" s="254"/>
      <c r="I5" s="30" t="s">
        <v>24</v>
      </c>
      <c r="J5" s="337">
        <v>42411</v>
      </c>
      <c r="K5" s="254"/>
    </row>
    <row r="6" spans="1:11" ht="38.25" customHeight="1">
      <c r="A6" s="331" t="s">
        <v>117</v>
      </c>
      <c r="B6" s="332"/>
      <c r="C6" s="358" t="s">
        <v>278</v>
      </c>
      <c r="D6" s="254"/>
      <c r="E6" s="254"/>
      <c r="F6" s="254"/>
      <c r="G6" s="254"/>
      <c r="H6" s="254"/>
      <c r="I6" s="254"/>
      <c r="J6" s="254"/>
      <c r="K6" s="254"/>
    </row>
    <row r="7" spans="1:11" ht="32.25" customHeight="1">
      <c r="A7" s="256" t="s">
        <v>118</v>
      </c>
      <c r="B7" s="258"/>
      <c r="C7" s="333" t="s">
        <v>119</v>
      </c>
      <c r="D7" s="334"/>
      <c r="E7" s="334"/>
      <c r="F7" s="335"/>
      <c r="G7" s="249" t="s">
        <v>44</v>
      </c>
      <c r="H7" s="249"/>
      <c r="I7" s="249"/>
      <c r="J7" s="249" t="s">
        <v>27</v>
      </c>
      <c r="K7" s="249"/>
    </row>
    <row r="8" spans="1:11" ht="44.25" customHeight="1">
      <c r="A8" s="259"/>
      <c r="B8" s="261"/>
      <c r="C8" s="259"/>
      <c r="D8" s="260"/>
      <c r="E8" s="260"/>
      <c r="F8" s="261"/>
      <c r="G8" s="249"/>
      <c r="H8" s="249"/>
      <c r="I8" s="249"/>
      <c r="J8" s="249"/>
      <c r="K8" s="249"/>
    </row>
    <row r="9" spans="1:11" ht="76.5" customHeight="1">
      <c r="A9" s="254" t="s">
        <v>682</v>
      </c>
      <c r="B9" s="254"/>
      <c r="C9" s="254" t="s">
        <v>503</v>
      </c>
      <c r="D9" s="254"/>
      <c r="E9" s="254"/>
      <c r="F9" s="254"/>
      <c r="G9" s="329" t="s">
        <v>504</v>
      </c>
      <c r="H9" s="329"/>
      <c r="I9" s="329"/>
      <c r="J9" s="329" t="s">
        <v>495</v>
      </c>
      <c r="K9" s="329"/>
    </row>
    <row r="10" spans="1:11" ht="21" customHeight="1">
      <c r="A10" s="249" t="s">
        <v>23</v>
      </c>
      <c r="B10" s="249"/>
      <c r="C10" s="249"/>
      <c r="D10" s="249" t="s">
        <v>14</v>
      </c>
      <c r="E10" s="249"/>
      <c r="F10" s="249"/>
      <c r="G10" s="249"/>
      <c r="H10" s="249" t="s">
        <v>19</v>
      </c>
      <c r="I10" s="249" t="s">
        <v>21</v>
      </c>
      <c r="J10" s="249" t="s">
        <v>22</v>
      </c>
      <c r="K10" s="249" t="s">
        <v>109</v>
      </c>
    </row>
    <row r="11" spans="1:11" ht="27.75" customHeight="1">
      <c r="A11" s="249"/>
      <c r="B11" s="249"/>
      <c r="C11" s="249"/>
      <c r="D11" s="249" t="s">
        <v>4</v>
      </c>
      <c r="E11" s="249"/>
      <c r="F11" s="249" t="s">
        <v>5</v>
      </c>
      <c r="G11" s="249"/>
      <c r="H11" s="249"/>
      <c r="I11" s="249"/>
      <c r="J11" s="249"/>
      <c r="K11" s="249"/>
    </row>
    <row r="12" spans="1:11" ht="110.25">
      <c r="A12" s="327" t="s">
        <v>505</v>
      </c>
      <c r="B12" s="327"/>
      <c r="C12" s="327"/>
      <c r="D12" s="327" t="s">
        <v>673</v>
      </c>
      <c r="E12" s="327"/>
      <c r="F12" s="327" t="s">
        <v>498</v>
      </c>
      <c r="G12" s="327"/>
      <c r="H12" s="88">
        <v>0.2</v>
      </c>
      <c r="I12" s="89">
        <v>42430</v>
      </c>
      <c r="J12" s="89">
        <v>42583</v>
      </c>
      <c r="K12" s="90" t="s">
        <v>506</v>
      </c>
    </row>
    <row r="13" spans="1:11" ht="77.25" customHeight="1">
      <c r="A13" s="327" t="s">
        <v>507</v>
      </c>
      <c r="B13" s="327"/>
      <c r="C13" s="327"/>
      <c r="D13" s="327" t="s">
        <v>671</v>
      </c>
      <c r="E13" s="327"/>
      <c r="F13" s="327"/>
      <c r="G13" s="327"/>
      <c r="H13" s="88">
        <v>0.2</v>
      </c>
      <c r="I13" s="89">
        <v>42430</v>
      </c>
      <c r="J13" s="89">
        <v>42552</v>
      </c>
      <c r="K13" s="90" t="s">
        <v>508</v>
      </c>
    </row>
    <row r="14" spans="1:11" ht="141" customHeight="1">
      <c r="A14" s="327" t="s">
        <v>509</v>
      </c>
      <c r="B14" s="327"/>
      <c r="C14" s="327"/>
      <c r="D14" s="327" t="s">
        <v>671</v>
      </c>
      <c r="E14" s="327"/>
      <c r="F14" s="327" t="s">
        <v>510</v>
      </c>
      <c r="G14" s="327"/>
      <c r="H14" s="88">
        <v>0.2</v>
      </c>
      <c r="I14" s="89">
        <v>42461</v>
      </c>
      <c r="J14" s="89">
        <v>43191</v>
      </c>
      <c r="K14" s="90" t="s">
        <v>511</v>
      </c>
    </row>
    <row r="15" spans="1:11" ht="102" customHeight="1">
      <c r="A15" s="327" t="s">
        <v>512</v>
      </c>
      <c r="B15" s="327"/>
      <c r="C15" s="327"/>
      <c r="D15" s="327" t="s">
        <v>671</v>
      </c>
      <c r="E15" s="327"/>
      <c r="F15" s="327" t="s">
        <v>498</v>
      </c>
      <c r="G15" s="327"/>
      <c r="H15" s="88">
        <v>0.2</v>
      </c>
      <c r="I15" s="89">
        <v>42430</v>
      </c>
      <c r="J15" s="89">
        <v>42583</v>
      </c>
      <c r="K15" s="90" t="s">
        <v>513</v>
      </c>
    </row>
    <row r="16" spans="1:11" ht="75.75" customHeight="1">
      <c r="A16" s="327" t="s">
        <v>749</v>
      </c>
      <c r="B16" s="327"/>
      <c r="C16" s="327"/>
      <c r="D16" s="327" t="s">
        <v>672</v>
      </c>
      <c r="E16" s="327"/>
      <c r="F16" s="327"/>
      <c r="G16" s="327"/>
      <c r="H16" s="88">
        <v>0.15</v>
      </c>
      <c r="I16" s="89">
        <v>42430</v>
      </c>
      <c r="J16" s="89">
        <v>43160</v>
      </c>
      <c r="K16" s="90" t="s">
        <v>514</v>
      </c>
    </row>
    <row r="17" spans="1:11" ht="75.75" customHeight="1">
      <c r="A17" s="327" t="s">
        <v>670</v>
      </c>
      <c r="B17" s="327"/>
      <c r="C17" s="327"/>
      <c r="D17" s="327" t="s">
        <v>671</v>
      </c>
      <c r="E17" s="327"/>
      <c r="F17" s="327"/>
      <c r="G17" s="327"/>
      <c r="H17" s="88">
        <v>0.05</v>
      </c>
      <c r="I17" s="89">
        <v>42430</v>
      </c>
      <c r="J17" s="89">
        <v>43160</v>
      </c>
      <c r="K17" s="90"/>
    </row>
    <row r="18" spans="1:11" ht="15.75">
      <c r="A18" s="234" t="s">
        <v>45</v>
      </c>
      <c r="B18" s="234"/>
      <c r="C18" s="234"/>
      <c r="D18" s="234"/>
      <c r="E18" s="234"/>
      <c r="F18" s="234"/>
      <c r="G18" s="234"/>
      <c r="H18" s="234"/>
      <c r="I18" s="234"/>
      <c r="J18" s="234"/>
      <c r="K18" s="48"/>
    </row>
    <row r="19" spans="1:11" ht="15.75">
      <c r="A19" s="319"/>
      <c r="B19" s="320"/>
      <c r="C19" s="321"/>
      <c r="D19" s="234">
        <v>2016</v>
      </c>
      <c r="E19" s="234"/>
      <c r="F19" s="234">
        <v>2017</v>
      </c>
      <c r="G19" s="234"/>
      <c r="H19" s="234">
        <v>2018</v>
      </c>
      <c r="I19" s="234"/>
      <c r="J19" s="147" t="s">
        <v>94</v>
      </c>
      <c r="K19" s="48"/>
    </row>
    <row r="20" spans="1:11" ht="30.75" customHeight="1">
      <c r="A20" s="319" t="s">
        <v>25</v>
      </c>
      <c r="B20" s="320"/>
      <c r="C20" s="321"/>
      <c r="D20" s="322"/>
      <c r="E20" s="323"/>
      <c r="F20" s="322"/>
      <c r="G20" s="323"/>
      <c r="H20" s="322"/>
      <c r="I20" s="323"/>
      <c r="J20" s="58">
        <f>+SUM(D20:I20)</f>
        <v>0</v>
      </c>
      <c r="K20" s="51"/>
    </row>
    <row r="21" spans="1:11" ht="15.75">
      <c r="A21" s="319" t="s">
        <v>1</v>
      </c>
      <c r="B21" s="320"/>
      <c r="C21" s="321"/>
      <c r="D21" s="322"/>
      <c r="E21" s="323"/>
      <c r="F21" s="322"/>
      <c r="G21" s="323"/>
      <c r="H21" s="322"/>
      <c r="I21" s="323"/>
      <c r="J21" s="58">
        <f>+SUM(D21:I21)</f>
        <v>0</v>
      </c>
      <c r="K21" s="51"/>
    </row>
    <row r="22" spans="1:11" ht="76.5" customHeight="1">
      <c r="A22" s="319" t="s">
        <v>2</v>
      </c>
      <c r="B22" s="320"/>
      <c r="C22" s="321"/>
      <c r="D22" s="359">
        <v>1800000000</v>
      </c>
      <c r="E22" s="360"/>
      <c r="F22" s="322"/>
      <c r="G22" s="323"/>
      <c r="H22" s="322"/>
      <c r="I22" s="323"/>
      <c r="J22" s="58">
        <f>+SUM(D22:I22)</f>
        <v>1800000000</v>
      </c>
      <c r="K22" s="51"/>
    </row>
    <row r="23" spans="1:11" ht="15.75">
      <c r="A23" s="319" t="s">
        <v>120</v>
      </c>
      <c r="B23" s="320"/>
      <c r="C23" s="321"/>
      <c r="D23" s="322"/>
      <c r="E23" s="323"/>
      <c r="F23" s="322"/>
      <c r="G23" s="323"/>
      <c r="H23" s="322"/>
      <c r="I23" s="323"/>
      <c r="J23" s="58">
        <f>+SUM(D23:I23)</f>
        <v>0</v>
      </c>
      <c r="K23" s="51"/>
    </row>
    <row r="24" spans="1:11" ht="15.75">
      <c r="A24" s="319" t="s">
        <v>3</v>
      </c>
      <c r="B24" s="320"/>
      <c r="C24" s="321"/>
      <c r="D24" s="324">
        <f>+SUM(D20:E22)</f>
        <v>1800000000</v>
      </c>
      <c r="E24" s="325" t="s">
        <v>3</v>
      </c>
      <c r="F24" s="324">
        <f>+SUM(F20:G22)</f>
        <v>0</v>
      </c>
      <c r="G24" s="325" t="s">
        <v>3</v>
      </c>
      <c r="H24" s="324">
        <f>+SUM(H20:I22)</f>
        <v>0</v>
      </c>
      <c r="I24" s="325" t="s">
        <v>3</v>
      </c>
      <c r="J24" s="58">
        <f>+SUM(D24:I24)</f>
        <v>1800000000</v>
      </c>
      <c r="K24" s="51"/>
    </row>
    <row r="25" spans="1:11" ht="15.75">
      <c r="A25" s="244" t="s">
        <v>20</v>
      </c>
      <c r="B25" s="244"/>
      <c r="C25" s="244"/>
      <c r="D25" s="244"/>
      <c r="E25" s="244"/>
      <c r="F25" s="244"/>
      <c r="G25" s="244"/>
      <c r="H25" s="244"/>
      <c r="I25" s="267">
        <f>+J24</f>
        <v>1800000000</v>
      </c>
      <c r="J25" s="267"/>
      <c r="K25" s="51"/>
    </row>
    <row r="26" spans="1:11" ht="15">
      <c r="A26" s="6"/>
      <c r="B26" s="6"/>
      <c r="C26" s="6"/>
      <c r="D26" s="6"/>
      <c r="E26" s="6"/>
      <c r="F26" s="6"/>
      <c r="G26" s="6"/>
      <c r="H26" s="6"/>
      <c r="I26" s="6"/>
      <c r="J26" s="6"/>
      <c r="K26" s="53"/>
    </row>
    <row r="27" spans="1:11" ht="30">
      <c r="A27" s="148" t="s">
        <v>47</v>
      </c>
      <c r="B27" s="245" t="s">
        <v>59</v>
      </c>
      <c r="C27" s="245"/>
      <c r="D27" s="245"/>
      <c r="E27" s="245"/>
      <c r="F27" s="245"/>
      <c r="G27" s="245"/>
      <c r="H27" s="245"/>
      <c r="I27" s="245"/>
      <c r="J27" s="245"/>
      <c r="K27" s="54"/>
    </row>
    <row r="28" spans="1:11" ht="30">
      <c r="A28" s="20" t="s">
        <v>48</v>
      </c>
      <c r="B28" s="242" t="s">
        <v>71</v>
      </c>
      <c r="C28" s="242"/>
      <c r="D28" s="242"/>
      <c r="E28" s="242"/>
      <c r="F28" s="242"/>
      <c r="G28" s="242"/>
      <c r="H28" s="242"/>
      <c r="I28" s="242"/>
      <c r="J28" s="242"/>
      <c r="K28" s="33"/>
    </row>
    <row r="29" spans="1:11" ht="15">
      <c r="A29" s="20" t="s">
        <v>1</v>
      </c>
      <c r="B29" s="242" t="s">
        <v>67</v>
      </c>
      <c r="C29" s="242"/>
      <c r="D29" s="242"/>
      <c r="E29" s="242"/>
      <c r="F29" s="242"/>
      <c r="G29" s="242"/>
      <c r="H29" s="242"/>
      <c r="I29" s="242"/>
      <c r="J29" s="242"/>
      <c r="K29" s="33"/>
    </row>
    <row r="30" spans="1:11" ht="15">
      <c r="A30" s="20" t="s">
        <v>2</v>
      </c>
      <c r="B30" s="242" t="s">
        <v>58</v>
      </c>
      <c r="C30" s="242"/>
      <c r="D30" s="242"/>
      <c r="E30" s="242"/>
      <c r="F30" s="242"/>
      <c r="G30" s="242"/>
      <c r="H30" s="242"/>
      <c r="I30" s="242"/>
      <c r="J30" s="242"/>
      <c r="K30" s="33"/>
    </row>
    <row r="33" ht="15">
      <c r="A33" s="136"/>
    </row>
    <row r="34" ht="15">
      <c r="A34" s="136"/>
    </row>
    <row r="36" ht="15" hidden="1">
      <c r="A36" t="s">
        <v>278</v>
      </c>
    </row>
    <row r="37" ht="15" hidden="1">
      <c r="A37" t="s">
        <v>174</v>
      </c>
    </row>
    <row r="38" ht="15" hidden="1">
      <c r="A38" t="s">
        <v>196</v>
      </c>
    </row>
    <row r="39" ht="15" hidden="1">
      <c r="A39" t="s">
        <v>121</v>
      </c>
    </row>
    <row r="40" ht="15" hidden="1">
      <c r="A40" t="s">
        <v>122</v>
      </c>
    </row>
    <row r="41" ht="15" hidden="1">
      <c r="A41" t="s">
        <v>123</v>
      </c>
    </row>
    <row r="42" ht="15" hidden="1">
      <c r="A42" t="s">
        <v>273</v>
      </c>
    </row>
    <row r="43" ht="15" hidden="1">
      <c r="A43" t="s">
        <v>124</v>
      </c>
    </row>
    <row r="44" ht="15" hidden="1"/>
    <row r="45" ht="15" hidden="1"/>
  </sheetData>
  <sheetProtection/>
  <mergeCells count="74">
    <mergeCell ref="F17:G17"/>
    <mergeCell ref="A1:A2"/>
    <mergeCell ref="B1:K1"/>
    <mergeCell ref="B2:K2"/>
    <mergeCell ref="A3:K3"/>
    <mergeCell ref="B4:K4"/>
    <mergeCell ref="B5:H5"/>
    <mergeCell ref="J5:K5"/>
    <mergeCell ref="A6:B6"/>
    <mergeCell ref="C6:K6"/>
    <mergeCell ref="A7:B8"/>
    <mergeCell ref="C7:F8"/>
    <mergeCell ref="G7:I8"/>
    <mergeCell ref="J7:K8"/>
    <mergeCell ref="A9:B9"/>
    <mergeCell ref="C9:F9"/>
    <mergeCell ref="G9:I9"/>
    <mergeCell ref="J9:K9"/>
    <mergeCell ref="A10:C11"/>
    <mergeCell ref="D10:G10"/>
    <mergeCell ref="H10:H11"/>
    <mergeCell ref="I10:I11"/>
    <mergeCell ref="J10:J11"/>
    <mergeCell ref="K10:K11"/>
    <mergeCell ref="D11:E11"/>
    <mergeCell ref="F11:G11"/>
    <mergeCell ref="A12:C12"/>
    <mergeCell ref="D12:E12"/>
    <mergeCell ref="F12:G12"/>
    <mergeCell ref="A13:C13"/>
    <mergeCell ref="D13:E13"/>
    <mergeCell ref="F13:G13"/>
    <mergeCell ref="A14:C14"/>
    <mergeCell ref="D14:E14"/>
    <mergeCell ref="F14:G14"/>
    <mergeCell ref="A15:C15"/>
    <mergeCell ref="D15:E15"/>
    <mergeCell ref="F15:G15"/>
    <mergeCell ref="A16:C16"/>
    <mergeCell ref="D16:E16"/>
    <mergeCell ref="F16:G16"/>
    <mergeCell ref="A18:J18"/>
    <mergeCell ref="A19:C19"/>
    <mergeCell ref="D19:E19"/>
    <mergeCell ref="F19:G19"/>
    <mergeCell ref="H19:I19"/>
    <mergeCell ref="A17:C17"/>
    <mergeCell ref="D17:E17"/>
    <mergeCell ref="A20:C20"/>
    <mergeCell ref="D20:E20"/>
    <mergeCell ref="F20:G20"/>
    <mergeCell ref="H20:I20"/>
    <mergeCell ref="A21:C21"/>
    <mergeCell ref="D21:E21"/>
    <mergeCell ref="F21:G21"/>
    <mergeCell ref="H21:I21"/>
    <mergeCell ref="A22:C22"/>
    <mergeCell ref="D22:E22"/>
    <mergeCell ref="F22:G22"/>
    <mergeCell ref="H22:I22"/>
    <mergeCell ref="A23:C23"/>
    <mergeCell ref="D23:E23"/>
    <mergeCell ref="F23:G23"/>
    <mergeCell ref="H23:I23"/>
    <mergeCell ref="B27:J27"/>
    <mergeCell ref="B28:J28"/>
    <mergeCell ref="B29:J29"/>
    <mergeCell ref="B30:J30"/>
    <mergeCell ref="A24:C24"/>
    <mergeCell ref="D24:E24"/>
    <mergeCell ref="F24:G24"/>
    <mergeCell ref="H24:I24"/>
    <mergeCell ref="A25:H25"/>
    <mergeCell ref="I25:J25"/>
  </mergeCells>
  <dataValidations count="2">
    <dataValidation allowBlank="1" showInputMessage="1" showErrorMessage="1" prompt="Registre para el período en cuestión, el valor de las inversiones de acuerdo con la fuente de recursos" sqref="K20:K22 D20:F23 H20:H23 B21:B23 J20:J24"/>
    <dataValidation type="list" allowBlank="1" showInputMessage="1" showErrorMessage="1" prompt="Elegir un objetivo estratégico de la lista" sqref="C6:K6">
      <formula1>$A$36:$A$43</formula1>
    </dataValidation>
  </dataValidations>
  <printOptions/>
  <pageMargins left="0.7" right="0.7" top="0.75" bottom="0.75" header="0.3" footer="0.3"/>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dimension ref="A1:K45"/>
  <sheetViews>
    <sheetView zoomScale="130" zoomScaleNormal="130" zoomScalePageLayoutView="0" workbookViewId="0" topLeftCell="A7">
      <selection activeCell="D13" sqref="D13:E13"/>
    </sheetView>
  </sheetViews>
  <sheetFormatPr defaultColWidth="11.421875" defaultRowHeight="15"/>
  <cols>
    <col min="1" max="1" width="17.00390625" style="0" customWidth="1"/>
    <col min="8" max="8" width="15.140625" style="0" customWidth="1"/>
    <col min="9" max="9" width="19.00390625" style="0" customWidth="1"/>
    <col min="10" max="10" width="17.8515625" style="0" customWidth="1"/>
    <col min="11" max="11" width="30.421875" style="0" customWidth="1"/>
  </cols>
  <sheetData>
    <row r="1" spans="1:11" ht="65.25" customHeight="1">
      <c r="A1" s="336"/>
      <c r="B1" s="266" t="s">
        <v>274</v>
      </c>
      <c r="C1" s="266"/>
      <c r="D1" s="266"/>
      <c r="E1" s="266"/>
      <c r="F1" s="266"/>
      <c r="G1" s="266"/>
      <c r="H1" s="266"/>
      <c r="I1" s="266"/>
      <c r="J1" s="266"/>
      <c r="K1" s="266"/>
    </row>
    <row r="2" spans="1:11" ht="48.75" customHeight="1">
      <c r="A2" s="336"/>
      <c r="B2" s="265" t="s">
        <v>326</v>
      </c>
      <c r="C2" s="265"/>
      <c r="D2" s="265"/>
      <c r="E2" s="265"/>
      <c r="F2" s="265"/>
      <c r="G2" s="265"/>
      <c r="H2" s="265"/>
      <c r="I2" s="265"/>
      <c r="J2" s="265"/>
      <c r="K2" s="265"/>
    </row>
    <row r="3" spans="1:11" ht="18.75">
      <c r="A3" s="250" t="s">
        <v>65</v>
      </c>
      <c r="B3" s="250"/>
      <c r="C3" s="250"/>
      <c r="D3" s="250"/>
      <c r="E3" s="250"/>
      <c r="F3" s="250"/>
      <c r="G3" s="250"/>
      <c r="H3" s="250"/>
      <c r="I3" s="250"/>
      <c r="J3" s="250"/>
      <c r="K3" s="250"/>
    </row>
    <row r="4" spans="1:11" ht="31.5">
      <c r="A4" s="165" t="s">
        <v>13</v>
      </c>
      <c r="B4" s="254" t="s">
        <v>444</v>
      </c>
      <c r="C4" s="254"/>
      <c r="D4" s="254"/>
      <c r="E4" s="254"/>
      <c r="F4" s="254"/>
      <c r="G4" s="254"/>
      <c r="H4" s="254"/>
      <c r="I4" s="254"/>
      <c r="J4" s="254"/>
      <c r="K4" s="254"/>
    </row>
    <row r="5" spans="1:11" ht="25.5">
      <c r="A5" s="165" t="s">
        <v>18</v>
      </c>
      <c r="B5" s="254"/>
      <c r="C5" s="254"/>
      <c r="D5" s="254"/>
      <c r="E5" s="254"/>
      <c r="F5" s="254"/>
      <c r="G5" s="254"/>
      <c r="H5" s="254"/>
      <c r="I5" s="30" t="s">
        <v>24</v>
      </c>
      <c r="J5" s="337"/>
      <c r="K5" s="254"/>
    </row>
    <row r="6" spans="1:11" ht="38.25" customHeight="1">
      <c r="A6" s="331" t="s">
        <v>117</v>
      </c>
      <c r="B6" s="332"/>
      <c r="C6" s="254" t="s">
        <v>121</v>
      </c>
      <c r="D6" s="254"/>
      <c r="E6" s="254"/>
      <c r="F6" s="254"/>
      <c r="G6" s="254"/>
      <c r="H6" s="254"/>
      <c r="I6" s="254"/>
      <c r="J6" s="254"/>
      <c r="K6" s="254"/>
    </row>
    <row r="7" spans="1:11" ht="32.25" customHeight="1">
      <c r="A7" s="256" t="s">
        <v>118</v>
      </c>
      <c r="B7" s="258"/>
      <c r="C7" s="333" t="s">
        <v>119</v>
      </c>
      <c r="D7" s="334"/>
      <c r="E7" s="334"/>
      <c r="F7" s="335"/>
      <c r="G7" s="249" t="s">
        <v>44</v>
      </c>
      <c r="H7" s="249"/>
      <c r="I7" s="249"/>
      <c r="J7" s="249" t="s">
        <v>27</v>
      </c>
      <c r="K7" s="249"/>
    </row>
    <row r="8" spans="1:11" ht="44.25" customHeight="1">
      <c r="A8" s="259"/>
      <c r="B8" s="261"/>
      <c r="C8" s="259"/>
      <c r="D8" s="260"/>
      <c r="E8" s="260"/>
      <c r="F8" s="261"/>
      <c r="G8" s="249"/>
      <c r="H8" s="249"/>
      <c r="I8" s="249"/>
      <c r="J8" s="249"/>
      <c r="K8" s="249"/>
    </row>
    <row r="9" spans="1:11" ht="60.75" customHeight="1">
      <c r="A9" s="254" t="s">
        <v>594</v>
      </c>
      <c r="B9" s="254"/>
      <c r="C9" s="254"/>
      <c r="D9" s="254"/>
      <c r="E9" s="254"/>
      <c r="F9" s="254"/>
      <c r="G9" s="329" t="s">
        <v>754</v>
      </c>
      <c r="H9" s="329"/>
      <c r="I9" s="329"/>
      <c r="J9" s="329" t="s">
        <v>603</v>
      </c>
      <c r="K9" s="329"/>
    </row>
    <row r="10" spans="1:11" ht="21" customHeight="1">
      <c r="A10" s="249" t="s">
        <v>23</v>
      </c>
      <c r="B10" s="249"/>
      <c r="C10" s="249"/>
      <c r="D10" s="249" t="s">
        <v>14</v>
      </c>
      <c r="E10" s="249"/>
      <c r="F10" s="249"/>
      <c r="G10" s="249"/>
      <c r="H10" s="249" t="s">
        <v>19</v>
      </c>
      <c r="I10" s="249" t="s">
        <v>21</v>
      </c>
      <c r="J10" s="249" t="s">
        <v>22</v>
      </c>
      <c r="K10" s="249" t="s">
        <v>109</v>
      </c>
    </row>
    <row r="11" spans="1:11" ht="27.75" customHeight="1">
      <c r="A11" s="249"/>
      <c r="B11" s="249"/>
      <c r="C11" s="249"/>
      <c r="D11" s="249" t="s">
        <v>4</v>
      </c>
      <c r="E11" s="249"/>
      <c r="F11" s="249" t="s">
        <v>5</v>
      </c>
      <c r="G11" s="249"/>
      <c r="H11" s="249"/>
      <c r="I11" s="249"/>
      <c r="J11" s="249"/>
      <c r="K11" s="249"/>
    </row>
    <row r="12" spans="1:11" ht="35.25" customHeight="1">
      <c r="A12" s="327" t="s">
        <v>652</v>
      </c>
      <c r="B12" s="327"/>
      <c r="C12" s="327"/>
      <c r="D12" s="327" t="s">
        <v>587</v>
      </c>
      <c r="E12" s="327"/>
      <c r="F12" s="327" t="s">
        <v>588</v>
      </c>
      <c r="G12" s="327"/>
      <c r="H12" s="88">
        <v>0.3</v>
      </c>
      <c r="I12" s="89">
        <v>42430</v>
      </c>
      <c r="J12" s="89">
        <v>42461</v>
      </c>
      <c r="K12" s="90" t="s">
        <v>590</v>
      </c>
    </row>
    <row r="13" spans="1:11" ht="34.5" customHeight="1">
      <c r="A13" s="327" t="s">
        <v>591</v>
      </c>
      <c r="B13" s="327"/>
      <c r="C13" s="327"/>
      <c r="D13" s="327" t="s">
        <v>598</v>
      </c>
      <c r="E13" s="327"/>
      <c r="F13" s="327"/>
      <c r="G13" s="327"/>
      <c r="H13" s="88"/>
      <c r="I13" s="89">
        <v>42430</v>
      </c>
      <c r="J13" s="89">
        <v>42522</v>
      </c>
      <c r="K13" s="90" t="s">
        <v>592</v>
      </c>
    </row>
    <row r="14" spans="1:11" ht="97.5" customHeight="1">
      <c r="A14" s="327" t="s">
        <v>595</v>
      </c>
      <c r="B14" s="327"/>
      <c r="C14" s="327"/>
      <c r="D14" s="327" t="s">
        <v>599</v>
      </c>
      <c r="E14" s="327"/>
      <c r="F14" s="327"/>
      <c r="G14" s="327"/>
      <c r="H14" s="88"/>
      <c r="I14" s="89">
        <v>42522</v>
      </c>
      <c r="J14" s="89">
        <v>42705</v>
      </c>
      <c r="K14" s="90"/>
    </row>
    <row r="15" spans="1:11" ht="57.75" customHeight="1">
      <c r="A15" s="327" t="s">
        <v>596</v>
      </c>
      <c r="B15" s="327"/>
      <c r="C15" s="327"/>
      <c r="D15" s="327" t="s">
        <v>587</v>
      </c>
      <c r="E15" s="327"/>
      <c r="F15" s="327" t="s">
        <v>588</v>
      </c>
      <c r="G15" s="327"/>
      <c r="H15" s="88"/>
      <c r="I15" s="89">
        <v>42522</v>
      </c>
      <c r="J15" s="89">
        <v>43160</v>
      </c>
      <c r="K15" s="90"/>
    </row>
    <row r="16" spans="1:11" ht="57.75" customHeight="1">
      <c r="A16" s="327" t="s">
        <v>593</v>
      </c>
      <c r="B16" s="327"/>
      <c r="C16" s="327"/>
      <c r="D16" s="327" t="s">
        <v>587</v>
      </c>
      <c r="E16" s="327"/>
      <c r="F16" s="327" t="s">
        <v>588</v>
      </c>
      <c r="G16" s="327"/>
      <c r="H16" s="88"/>
      <c r="I16" s="89">
        <v>42522</v>
      </c>
      <c r="J16" s="89">
        <v>43160</v>
      </c>
      <c r="K16" s="90"/>
    </row>
    <row r="17" spans="1:11" ht="32.25" customHeight="1">
      <c r="A17" s="327" t="s">
        <v>589</v>
      </c>
      <c r="B17" s="327"/>
      <c r="C17" s="327"/>
      <c r="D17" s="327" t="s">
        <v>597</v>
      </c>
      <c r="E17" s="327"/>
      <c r="F17" s="327"/>
      <c r="G17" s="327"/>
      <c r="H17" s="88"/>
      <c r="I17" s="89">
        <v>42522</v>
      </c>
      <c r="J17" s="89">
        <v>42614</v>
      </c>
      <c r="K17" s="90"/>
    </row>
    <row r="18" spans="1:11" ht="15.75">
      <c r="A18" s="327"/>
      <c r="B18" s="327"/>
      <c r="C18" s="327"/>
      <c r="D18" s="327"/>
      <c r="E18" s="327"/>
      <c r="F18" s="327"/>
      <c r="G18" s="327"/>
      <c r="H18" s="88"/>
      <c r="I18" s="89"/>
      <c r="J18" s="89"/>
      <c r="K18" s="90"/>
    </row>
    <row r="19" spans="1:11" ht="15.75">
      <c r="A19" s="327"/>
      <c r="B19" s="327"/>
      <c r="C19" s="327"/>
      <c r="D19" s="327"/>
      <c r="E19" s="327"/>
      <c r="F19" s="327"/>
      <c r="G19" s="327"/>
      <c r="H19" s="88"/>
      <c r="I19" s="89"/>
      <c r="J19" s="89"/>
      <c r="K19" s="90"/>
    </row>
    <row r="20" spans="1:11" ht="15.75">
      <c r="A20" s="234" t="s">
        <v>45</v>
      </c>
      <c r="B20" s="234"/>
      <c r="C20" s="234"/>
      <c r="D20" s="234"/>
      <c r="E20" s="234"/>
      <c r="F20" s="234"/>
      <c r="G20" s="234"/>
      <c r="H20" s="234"/>
      <c r="I20" s="234"/>
      <c r="J20" s="234"/>
      <c r="K20" s="48"/>
    </row>
    <row r="21" spans="1:11" ht="15.75">
      <c r="A21" s="319"/>
      <c r="B21" s="320"/>
      <c r="C21" s="321"/>
      <c r="D21" s="234">
        <v>2016</v>
      </c>
      <c r="E21" s="234"/>
      <c r="F21" s="234">
        <v>2017</v>
      </c>
      <c r="G21" s="234"/>
      <c r="H21" s="234">
        <v>2018</v>
      </c>
      <c r="I21" s="234"/>
      <c r="J21" s="167" t="s">
        <v>94</v>
      </c>
      <c r="K21" s="48"/>
    </row>
    <row r="22" spans="1:11" ht="30.75" customHeight="1">
      <c r="A22" s="319" t="s">
        <v>25</v>
      </c>
      <c r="B22" s="320"/>
      <c r="C22" s="321"/>
      <c r="D22" s="322">
        <f>21000000+15000000</f>
        <v>36000000</v>
      </c>
      <c r="E22" s="323"/>
      <c r="F22" s="322">
        <v>39000000</v>
      </c>
      <c r="G22" s="323"/>
      <c r="H22" s="322">
        <f>6000000+15000000</f>
        <v>21000000</v>
      </c>
      <c r="I22" s="323"/>
      <c r="J22" s="58">
        <f>+SUM(D22:I22)</f>
        <v>96000000</v>
      </c>
      <c r="K22" s="51"/>
    </row>
    <row r="23" spans="1:11" ht="15.75">
      <c r="A23" s="319" t="s">
        <v>1</v>
      </c>
      <c r="B23" s="320"/>
      <c r="C23" s="321"/>
      <c r="D23" s="322"/>
      <c r="E23" s="323"/>
      <c r="F23" s="322"/>
      <c r="G23" s="323"/>
      <c r="H23" s="322"/>
      <c r="I23" s="323"/>
      <c r="J23" s="58">
        <f>+SUM(D23:I23)</f>
        <v>0</v>
      </c>
      <c r="K23" s="51"/>
    </row>
    <row r="24" spans="1:11" ht="27" customHeight="1">
      <c r="A24" s="319" t="s">
        <v>2</v>
      </c>
      <c r="B24" s="320"/>
      <c r="C24" s="321"/>
      <c r="D24" s="322"/>
      <c r="E24" s="323"/>
      <c r="F24" s="322"/>
      <c r="G24" s="323"/>
      <c r="H24" s="322"/>
      <c r="I24" s="323"/>
      <c r="J24" s="58">
        <f>+SUM(D24:I24)</f>
        <v>0</v>
      </c>
      <c r="K24" s="51"/>
    </row>
    <row r="25" spans="1:11" ht="15.75">
      <c r="A25" s="319" t="s">
        <v>120</v>
      </c>
      <c r="B25" s="320"/>
      <c r="C25" s="321"/>
      <c r="D25" s="322"/>
      <c r="E25" s="323"/>
      <c r="F25" s="322"/>
      <c r="G25" s="323"/>
      <c r="H25" s="322"/>
      <c r="I25" s="323"/>
      <c r="J25" s="58">
        <f>+SUM(D25:I25)</f>
        <v>0</v>
      </c>
      <c r="K25" s="51"/>
    </row>
    <row r="26" spans="1:11" ht="15.75">
      <c r="A26" s="319" t="s">
        <v>3</v>
      </c>
      <c r="B26" s="320"/>
      <c r="C26" s="321"/>
      <c r="D26" s="324">
        <f>+SUM(D22:E24)</f>
        <v>36000000</v>
      </c>
      <c r="E26" s="325" t="s">
        <v>3</v>
      </c>
      <c r="F26" s="324">
        <f>+SUM(F22:G24)</f>
        <v>39000000</v>
      </c>
      <c r="G26" s="325" t="s">
        <v>3</v>
      </c>
      <c r="H26" s="324">
        <f>+SUM(H22:I24)</f>
        <v>21000000</v>
      </c>
      <c r="I26" s="325" t="s">
        <v>3</v>
      </c>
      <c r="J26" s="58">
        <f>+SUM(D26:I26)</f>
        <v>96000000</v>
      </c>
      <c r="K26" s="51"/>
    </row>
    <row r="27" spans="1:11" ht="15.75">
      <c r="A27" s="244" t="s">
        <v>20</v>
      </c>
      <c r="B27" s="244"/>
      <c r="C27" s="244"/>
      <c r="D27" s="244"/>
      <c r="E27" s="244"/>
      <c r="F27" s="244"/>
      <c r="G27" s="244"/>
      <c r="H27" s="244"/>
      <c r="I27" s="267">
        <f>+J26</f>
        <v>96000000</v>
      </c>
      <c r="J27" s="267"/>
      <c r="K27" s="51"/>
    </row>
    <row r="28" spans="1:11" ht="15">
      <c r="A28" s="6"/>
      <c r="B28" s="6"/>
      <c r="C28" s="6"/>
      <c r="D28" s="6"/>
      <c r="E28" s="6"/>
      <c r="F28" s="6"/>
      <c r="G28" s="6"/>
      <c r="H28" s="6"/>
      <c r="I28" s="6"/>
      <c r="J28" s="6"/>
      <c r="K28" s="53"/>
    </row>
    <row r="29" spans="1:11" ht="30">
      <c r="A29" s="166" t="s">
        <v>47</v>
      </c>
      <c r="B29" s="245" t="s">
        <v>59</v>
      </c>
      <c r="C29" s="245"/>
      <c r="D29" s="245"/>
      <c r="E29" s="245"/>
      <c r="F29" s="245"/>
      <c r="G29" s="245"/>
      <c r="H29" s="245"/>
      <c r="I29" s="245"/>
      <c r="J29" s="245"/>
      <c r="K29" s="54"/>
    </row>
    <row r="30" spans="1:11" ht="30">
      <c r="A30" s="20" t="s">
        <v>48</v>
      </c>
      <c r="B30" s="242" t="s">
        <v>71</v>
      </c>
      <c r="C30" s="242"/>
      <c r="D30" s="242"/>
      <c r="E30" s="242"/>
      <c r="F30" s="242"/>
      <c r="G30" s="242"/>
      <c r="H30" s="242"/>
      <c r="I30" s="242"/>
      <c r="J30" s="242"/>
      <c r="K30" s="33"/>
    </row>
    <row r="31" spans="1:11" ht="15">
      <c r="A31" s="20" t="s">
        <v>1</v>
      </c>
      <c r="B31" s="242" t="s">
        <v>67</v>
      </c>
      <c r="C31" s="242"/>
      <c r="D31" s="242"/>
      <c r="E31" s="242"/>
      <c r="F31" s="242"/>
      <c r="G31" s="242"/>
      <c r="H31" s="242"/>
      <c r="I31" s="242"/>
      <c r="J31" s="242"/>
      <c r="K31" s="33"/>
    </row>
    <row r="32" spans="1:11" ht="15">
      <c r="A32" s="20" t="s">
        <v>2</v>
      </c>
      <c r="B32" s="242" t="s">
        <v>58</v>
      </c>
      <c r="C32" s="242"/>
      <c r="D32" s="242"/>
      <c r="E32" s="242"/>
      <c r="F32" s="242"/>
      <c r="G32" s="242"/>
      <c r="H32" s="242"/>
      <c r="I32" s="242"/>
      <c r="J32" s="242"/>
      <c r="K32" s="33"/>
    </row>
    <row r="38" ht="15" hidden="1">
      <c r="A38" t="s">
        <v>278</v>
      </c>
    </row>
    <row r="39" ht="15" hidden="1">
      <c r="A39" t="s">
        <v>174</v>
      </c>
    </row>
    <row r="40" ht="15" hidden="1">
      <c r="A40" t="s">
        <v>196</v>
      </c>
    </row>
    <row r="41" ht="15" hidden="1">
      <c r="A41" t="s">
        <v>121</v>
      </c>
    </row>
    <row r="42" ht="15" hidden="1">
      <c r="A42" t="s">
        <v>122</v>
      </c>
    </row>
    <row r="43" ht="15" hidden="1">
      <c r="A43" t="s">
        <v>123</v>
      </c>
    </row>
    <row r="44" ht="15" hidden="1">
      <c r="A44" t="s">
        <v>273</v>
      </c>
    </row>
    <row r="45" ht="15" hidden="1">
      <c r="A45" t="s">
        <v>124</v>
      </c>
    </row>
    <row r="46" ht="15" hidden="1"/>
    <row r="47" ht="15" hidden="1"/>
  </sheetData>
  <sheetProtection/>
  <mergeCells count="80">
    <mergeCell ref="A27:H27"/>
    <mergeCell ref="I27:J27"/>
    <mergeCell ref="B29:J29"/>
    <mergeCell ref="B30:J30"/>
    <mergeCell ref="B31:J31"/>
    <mergeCell ref="B32:J32"/>
    <mergeCell ref="A25:C25"/>
    <mergeCell ref="D25:E25"/>
    <mergeCell ref="F25:G25"/>
    <mergeCell ref="H25:I25"/>
    <mergeCell ref="A26:C26"/>
    <mergeCell ref="D26:E26"/>
    <mergeCell ref="F26:G26"/>
    <mergeCell ref="H26:I26"/>
    <mergeCell ref="A23:C23"/>
    <mergeCell ref="D23:E23"/>
    <mergeCell ref="F23:G23"/>
    <mergeCell ref="H23:I23"/>
    <mergeCell ref="A24:C24"/>
    <mergeCell ref="D24:E24"/>
    <mergeCell ref="F24:G24"/>
    <mergeCell ref="H24:I24"/>
    <mergeCell ref="A20:J20"/>
    <mergeCell ref="A21:C21"/>
    <mergeCell ref="D21:E21"/>
    <mergeCell ref="F21:G21"/>
    <mergeCell ref="H21:I21"/>
    <mergeCell ref="A22:C22"/>
    <mergeCell ref="D22:E22"/>
    <mergeCell ref="F22:G22"/>
    <mergeCell ref="H22:I22"/>
    <mergeCell ref="A18:C18"/>
    <mergeCell ref="D18:E18"/>
    <mergeCell ref="F18:G18"/>
    <mergeCell ref="A19:C19"/>
    <mergeCell ref="D19:E19"/>
    <mergeCell ref="F19:G19"/>
    <mergeCell ref="A16:C16"/>
    <mergeCell ref="D16:E16"/>
    <mergeCell ref="F16:G16"/>
    <mergeCell ref="D17:E17"/>
    <mergeCell ref="A17:C17"/>
    <mergeCell ref="F17:G17"/>
    <mergeCell ref="D11:E11"/>
    <mergeCell ref="F11:G11"/>
    <mergeCell ref="A12:C12"/>
    <mergeCell ref="D12:E12"/>
    <mergeCell ref="F12:G12"/>
    <mergeCell ref="A15:C15"/>
    <mergeCell ref="D15:E15"/>
    <mergeCell ref="F15:G15"/>
    <mergeCell ref="A13:C13"/>
    <mergeCell ref="D13:E13"/>
    <mergeCell ref="A9:B9"/>
    <mergeCell ref="C9:F9"/>
    <mergeCell ref="G9:I9"/>
    <mergeCell ref="J9:K9"/>
    <mergeCell ref="A10:C11"/>
    <mergeCell ref="D10:G10"/>
    <mergeCell ref="H10:H11"/>
    <mergeCell ref="I10:I11"/>
    <mergeCell ref="J10:J11"/>
    <mergeCell ref="K10:K11"/>
    <mergeCell ref="J5:K5"/>
    <mergeCell ref="A6:B6"/>
    <mergeCell ref="C6:K6"/>
    <mergeCell ref="A7:B8"/>
    <mergeCell ref="C7:F8"/>
    <mergeCell ref="G7:I8"/>
    <mergeCell ref="J7:K8"/>
    <mergeCell ref="F13:G13"/>
    <mergeCell ref="A14:C14"/>
    <mergeCell ref="D14:E14"/>
    <mergeCell ref="F14:G14"/>
    <mergeCell ref="A1:A2"/>
    <mergeCell ref="B1:K1"/>
    <mergeCell ref="B2:K2"/>
    <mergeCell ref="A3:K3"/>
    <mergeCell ref="B4:K4"/>
    <mergeCell ref="B5:H5"/>
  </mergeCells>
  <dataValidations count="2">
    <dataValidation type="list" allowBlank="1" showInputMessage="1" showErrorMessage="1" prompt="Elegir un objetivo estratégico de la lista" sqref="C6:K6">
      <formula1>$A$38:$A$45</formula1>
    </dataValidation>
    <dataValidation allowBlank="1" showInputMessage="1" showErrorMessage="1" prompt="Registre para el período en cuestión, el valor de las inversiones de acuerdo con la fuente de recursos" sqref="K22:K24 D22:F25 H22:H25 B23:B25 J22:J26"/>
  </dataValidations>
  <printOptions/>
  <pageMargins left="0.7" right="0.7" top="0.75" bottom="0.75" header="0.3" footer="0.3"/>
  <pageSetup horizontalDpi="600" verticalDpi="6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dimension ref="A1:L51"/>
  <sheetViews>
    <sheetView zoomScale="130" zoomScaleNormal="130" zoomScalePageLayoutView="0" workbookViewId="0" topLeftCell="A10">
      <selection activeCell="J14" sqref="J14"/>
    </sheetView>
  </sheetViews>
  <sheetFormatPr defaultColWidth="11.421875" defaultRowHeight="15"/>
  <cols>
    <col min="1" max="1" width="17.00390625" style="0" customWidth="1"/>
    <col min="5" max="5" width="9.8515625" style="0" customWidth="1"/>
    <col min="7" max="7" width="14.57421875" style="0" customWidth="1"/>
    <col min="8" max="8" width="15.140625" style="0" customWidth="1"/>
    <col min="9" max="9" width="19.00390625" style="0" customWidth="1"/>
    <col min="10" max="10" width="17.8515625" style="0" customWidth="1"/>
    <col min="11" max="11" width="30.421875" style="0" customWidth="1"/>
    <col min="12" max="12" width="20.57421875" style="0" customWidth="1"/>
  </cols>
  <sheetData>
    <row r="1" spans="1:12" ht="65.25" customHeight="1">
      <c r="A1" s="336"/>
      <c r="B1" s="266" t="s">
        <v>274</v>
      </c>
      <c r="C1" s="266"/>
      <c r="D1" s="266"/>
      <c r="E1" s="266"/>
      <c r="F1" s="266"/>
      <c r="G1" s="266"/>
      <c r="H1" s="266"/>
      <c r="I1" s="266"/>
      <c r="J1" s="266"/>
      <c r="K1" s="266"/>
      <c r="L1" s="93" t="s">
        <v>325</v>
      </c>
    </row>
    <row r="2" spans="1:11" ht="48.75" customHeight="1">
      <c r="A2" s="336"/>
      <c r="B2" s="265" t="s">
        <v>326</v>
      </c>
      <c r="C2" s="265"/>
      <c r="D2" s="265"/>
      <c r="E2" s="265"/>
      <c r="F2" s="265"/>
      <c r="G2" s="265"/>
      <c r="H2" s="265"/>
      <c r="I2" s="265"/>
      <c r="J2" s="265"/>
      <c r="K2" s="265"/>
    </row>
    <row r="3" spans="1:11" ht="18.75">
      <c r="A3" s="250" t="s">
        <v>65</v>
      </c>
      <c r="B3" s="250"/>
      <c r="C3" s="250"/>
      <c r="D3" s="250"/>
      <c r="E3" s="250"/>
      <c r="F3" s="250"/>
      <c r="G3" s="250"/>
      <c r="H3" s="250"/>
      <c r="I3" s="250"/>
      <c r="J3" s="250"/>
      <c r="K3" s="250"/>
    </row>
    <row r="4" spans="1:11" ht="31.5">
      <c r="A4" s="172" t="s">
        <v>13</v>
      </c>
      <c r="B4" s="254" t="s">
        <v>444</v>
      </c>
      <c r="C4" s="254"/>
      <c r="D4" s="254"/>
      <c r="E4" s="254"/>
      <c r="F4" s="254"/>
      <c r="G4" s="254"/>
      <c r="H4" s="254"/>
      <c r="I4" s="254"/>
      <c r="J4" s="254"/>
      <c r="K4" s="254"/>
    </row>
    <row r="5" spans="1:11" ht="25.5">
      <c r="A5" s="172" t="s">
        <v>18</v>
      </c>
      <c r="B5" s="254" t="s">
        <v>616</v>
      </c>
      <c r="C5" s="254"/>
      <c r="D5" s="254"/>
      <c r="E5" s="254"/>
      <c r="F5" s="254"/>
      <c r="G5" s="254"/>
      <c r="H5" s="254"/>
      <c r="I5" s="30" t="s">
        <v>24</v>
      </c>
      <c r="J5" s="337">
        <v>42417</v>
      </c>
      <c r="K5" s="254"/>
    </row>
    <row r="6" spans="1:11" ht="38.25" customHeight="1">
      <c r="A6" s="331" t="s">
        <v>117</v>
      </c>
      <c r="B6" s="332"/>
      <c r="C6" s="254" t="s">
        <v>122</v>
      </c>
      <c r="D6" s="254"/>
      <c r="E6" s="254"/>
      <c r="F6" s="254"/>
      <c r="G6" s="254"/>
      <c r="H6" s="254"/>
      <c r="I6" s="254"/>
      <c r="J6" s="254"/>
      <c r="K6" s="254"/>
    </row>
    <row r="7" spans="1:11" ht="32.25" customHeight="1">
      <c r="A7" s="256" t="s">
        <v>118</v>
      </c>
      <c r="B7" s="258"/>
      <c r="C7" s="333" t="s">
        <v>119</v>
      </c>
      <c r="D7" s="334"/>
      <c r="E7" s="334"/>
      <c r="F7" s="335"/>
      <c r="G7" s="249" t="s">
        <v>44</v>
      </c>
      <c r="H7" s="249"/>
      <c r="I7" s="249"/>
      <c r="J7" s="249" t="s">
        <v>27</v>
      </c>
      <c r="K7" s="249"/>
    </row>
    <row r="8" spans="1:11" ht="44.25" customHeight="1">
      <c r="A8" s="259"/>
      <c r="B8" s="261"/>
      <c r="C8" s="259"/>
      <c r="D8" s="260"/>
      <c r="E8" s="260"/>
      <c r="F8" s="261"/>
      <c r="G8" s="249"/>
      <c r="H8" s="249"/>
      <c r="I8" s="249"/>
      <c r="J8" s="249"/>
      <c r="K8" s="249"/>
    </row>
    <row r="9" spans="1:11" ht="60.75" customHeight="1">
      <c r="A9" s="254" t="s">
        <v>687</v>
      </c>
      <c r="B9" s="254"/>
      <c r="C9" s="254" t="s">
        <v>607</v>
      </c>
      <c r="D9" s="254"/>
      <c r="E9" s="254"/>
      <c r="F9" s="254"/>
      <c r="G9" s="329" t="s">
        <v>608</v>
      </c>
      <c r="H9" s="329"/>
      <c r="I9" s="329"/>
      <c r="J9" s="329" t="s">
        <v>395</v>
      </c>
      <c r="K9" s="329"/>
    </row>
    <row r="10" spans="1:11" ht="21" customHeight="1">
      <c r="A10" s="249" t="s">
        <v>23</v>
      </c>
      <c r="B10" s="249"/>
      <c r="C10" s="249"/>
      <c r="D10" s="249" t="s">
        <v>14</v>
      </c>
      <c r="E10" s="249"/>
      <c r="F10" s="249"/>
      <c r="G10" s="249"/>
      <c r="H10" s="249" t="s">
        <v>19</v>
      </c>
      <c r="I10" s="249" t="s">
        <v>21</v>
      </c>
      <c r="J10" s="249" t="s">
        <v>22</v>
      </c>
      <c r="K10" s="249" t="s">
        <v>109</v>
      </c>
    </row>
    <row r="11" spans="1:11" ht="27.75" customHeight="1">
      <c r="A11" s="249"/>
      <c r="B11" s="249"/>
      <c r="C11" s="249"/>
      <c r="D11" s="249" t="s">
        <v>4</v>
      </c>
      <c r="E11" s="249"/>
      <c r="F11" s="249" t="s">
        <v>5</v>
      </c>
      <c r="G11" s="249"/>
      <c r="H11" s="249"/>
      <c r="I11" s="249"/>
      <c r="J11" s="249"/>
      <c r="K11" s="249"/>
    </row>
    <row r="12" spans="1:11" ht="157.5">
      <c r="A12" s="327" t="s">
        <v>609</v>
      </c>
      <c r="B12" s="327"/>
      <c r="C12" s="327"/>
      <c r="D12" s="327" t="s">
        <v>610</v>
      </c>
      <c r="E12" s="327"/>
      <c r="F12" s="327" t="s">
        <v>611</v>
      </c>
      <c r="G12" s="327"/>
      <c r="H12" s="88">
        <v>0.25</v>
      </c>
      <c r="I12" s="89">
        <v>42430</v>
      </c>
      <c r="J12" s="89">
        <v>42552</v>
      </c>
      <c r="K12" s="90" t="s">
        <v>667</v>
      </c>
    </row>
    <row r="13" spans="1:11" ht="53.25" customHeight="1">
      <c r="A13" s="327" t="s">
        <v>612</v>
      </c>
      <c r="B13" s="327"/>
      <c r="C13" s="327"/>
      <c r="D13" s="327" t="s">
        <v>613</v>
      </c>
      <c r="E13" s="327"/>
      <c r="F13" s="327" t="s">
        <v>614</v>
      </c>
      <c r="G13" s="327"/>
      <c r="H13" s="88">
        <v>0.25</v>
      </c>
      <c r="I13" s="89">
        <v>42552</v>
      </c>
      <c r="J13" s="89">
        <v>42614</v>
      </c>
      <c r="K13" s="90"/>
    </row>
    <row r="14" spans="1:11" ht="53.25" customHeight="1">
      <c r="A14" s="327" t="s">
        <v>615</v>
      </c>
      <c r="B14" s="327"/>
      <c r="C14" s="327"/>
      <c r="D14" s="327" t="s">
        <v>616</v>
      </c>
      <c r="E14" s="327"/>
      <c r="F14" s="327"/>
      <c r="G14" s="327"/>
      <c r="H14" s="88">
        <v>0.25</v>
      </c>
      <c r="I14" s="89">
        <v>42614</v>
      </c>
      <c r="J14" s="89">
        <v>42887</v>
      </c>
      <c r="K14" s="90" t="s">
        <v>617</v>
      </c>
    </row>
    <row r="15" spans="1:11" ht="35.25" customHeight="1">
      <c r="A15" s="327" t="s">
        <v>618</v>
      </c>
      <c r="B15" s="327"/>
      <c r="C15" s="327"/>
      <c r="D15" s="327" t="s">
        <v>616</v>
      </c>
      <c r="E15" s="327"/>
      <c r="F15" s="327"/>
      <c r="G15" s="327"/>
      <c r="H15" s="88">
        <v>0.1</v>
      </c>
      <c r="I15" s="89">
        <v>42522</v>
      </c>
      <c r="J15" s="89">
        <v>42979</v>
      </c>
      <c r="K15" s="90" t="s">
        <v>619</v>
      </c>
    </row>
    <row r="16" spans="1:11" ht="35.25" customHeight="1">
      <c r="A16" s="327" t="s">
        <v>620</v>
      </c>
      <c r="B16" s="327"/>
      <c r="C16" s="327"/>
      <c r="D16" s="327" t="s">
        <v>621</v>
      </c>
      <c r="E16" s="327"/>
      <c r="F16" s="327"/>
      <c r="G16" s="327"/>
      <c r="H16" s="88">
        <v>0.15</v>
      </c>
      <c r="I16" s="89">
        <v>42979</v>
      </c>
      <c r="J16" s="89">
        <v>43070</v>
      </c>
      <c r="K16" s="90" t="s">
        <v>622</v>
      </c>
    </row>
    <row r="17" spans="1:11" ht="15.75">
      <c r="A17" s="338"/>
      <c r="B17" s="339"/>
      <c r="C17" s="340"/>
      <c r="D17" s="338"/>
      <c r="E17" s="340"/>
      <c r="F17" s="338"/>
      <c r="G17" s="340"/>
      <c r="H17" s="88"/>
      <c r="I17" s="89"/>
      <c r="J17" s="89"/>
      <c r="K17" s="90"/>
    </row>
    <row r="18" spans="1:11" ht="15.75">
      <c r="A18" s="327"/>
      <c r="B18" s="327"/>
      <c r="C18" s="327"/>
      <c r="D18" s="327"/>
      <c r="E18" s="327"/>
      <c r="F18" s="327"/>
      <c r="G18" s="327"/>
      <c r="H18" s="88"/>
      <c r="I18" s="89"/>
      <c r="J18" s="89"/>
      <c r="K18" s="90"/>
    </row>
    <row r="19" spans="1:11" ht="15.75">
      <c r="A19" s="327"/>
      <c r="B19" s="327"/>
      <c r="C19" s="327"/>
      <c r="D19" s="327"/>
      <c r="E19" s="327"/>
      <c r="F19" s="327"/>
      <c r="G19" s="327"/>
      <c r="H19" s="88"/>
      <c r="I19" s="89"/>
      <c r="J19" s="89"/>
      <c r="K19" s="90"/>
    </row>
    <row r="20" spans="1:11" ht="15.75">
      <c r="A20" s="327"/>
      <c r="B20" s="327"/>
      <c r="C20" s="327"/>
      <c r="D20" s="327"/>
      <c r="E20" s="327"/>
      <c r="F20" s="327"/>
      <c r="G20" s="327"/>
      <c r="H20" s="88"/>
      <c r="I20" s="89"/>
      <c r="J20" s="89"/>
      <c r="K20" s="90"/>
    </row>
    <row r="21" spans="1:11" ht="15.75">
      <c r="A21" s="327"/>
      <c r="B21" s="327"/>
      <c r="C21" s="327"/>
      <c r="D21" s="327"/>
      <c r="E21" s="327"/>
      <c r="F21" s="327"/>
      <c r="G21" s="327"/>
      <c r="H21" s="88"/>
      <c r="I21" s="89"/>
      <c r="J21" s="89"/>
      <c r="K21" s="90"/>
    </row>
    <row r="22" spans="1:11" ht="15.75">
      <c r="A22" s="327"/>
      <c r="B22" s="327"/>
      <c r="C22" s="327"/>
      <c r="D22" s="327"/>
      <c r="E22" s="327"/>
      <c r="F22" s="327"/>
      <c r="G22" s="327"/>
      <c r="H22" s="88"/>
      <c r="I22" s="89"/>
      <c r="J22" s="89"/>
      <c r="K22" s="90"/>
    </row>
    <row r="23" spans="1:11" ht="15.75">
      <c r="A23" s="327"/>
      <c r="B23" s="327"/>
      <c r="C23" s="327"/>
      <c r="D23" s="327"/>
      <c r="E23" s="327"/>
      <c r="F23" s="327"/>
      <c r="G23" s="327"/>
      <c r="H23" s="88"/>
      <c r="I23" s="89"/>
      <c r="J23" s="89"/>
      <c r="K23" s="90"/>
    </row>
    <row r="24" spans="1:11" ht="15.75">
      <c r="A24" s="327"/>
      <c r="B24" s="327"/>
      <c r="C24" s="327"/>
      <c r="D24" s="327"/>
      <c r="E24" s="327"/>
      <c r="F24" s="327"/>
      <c r="G24" s="327"/>
      <c r="H24" s="88"/>
      <c r="I24" s="89"/>
      <c r="J24" s="89"/>
      <c r="K24" s="90"/>
    </row>
    <row r="25" spans="1:11" ht="15.75">
      <c r="A25" s="327"/>
      <c r="B25" s="327"/>
      <c r="C25" s="327"/>
      <c r="D25" s="327"/>
      <c r="E25" s="327"/>
      <c r="F25" s="327"/>
      <c r="G25" s="327"/>
      <c r="H25" s="88"/>
      <c r="I25" s="89"/>
      <c r="J25" s="89"/>
      <c r="K25" s="90"/>
    </row>
    <row r="26" spans="1:11" ht="15.75">
      <c r="A26" s="234" t="s">
        <v>45</v>
      </c>
      <c r="B26" s="234"/>
      <c r="C26" s="234"/>
      <c r="D26" s="234"/>
      <c r="E26" s="234"/>
      <c r="F26" s="234"/>
      <c r="G26" s="234"/>
      <c r="H26" s="234"/>
      <c r="I26" s="234"/>
      <c r="J26" s="234"/>
      <c r="K26" s="48"/>
    </row>
    <row r="27" spans="1:11" ht="15.75">
      <c r="A27" s="319"/>
      <c r="B27" s="320"/>
      <c r="C27" s="321"/>
      <c r="D27" s="234">
        <v>2016</v>
      </c>
      <c r="E27" s="234"/>
      <c r="F27" s="234">
        <v>2017</v>
      </c>
      <c r="G27" s="234"/>
      <c r="H27" s="234">
        <v>2018</v>
      </c>
      <c r="I27" s="234"/>
      <c r="J27" s="174" t="s">
        <v>94</v>
      </c>
      <c r="K27" s="48"/>
    </row>
    <row r="28" spans="1:11" ht="30.75" customHeight="1">
      <c r="A28" s="319" t="s">
        <v>25</v>
      </c>
      <c r="B28" s="320"/>
      <c r="C28" s="321"/>
      <c r="D28" s="322">
        <v>1000000</v>
      </c>
      <c r="E28" s="323"/>
      <c r="F28" s="322">
        <v>6000000</v>
      </c>
      <c r="G28" s="323"/>
      <c r="H28" s="322">
        <v>0</v>
      </c>
      <c r="I28" s="323"/>
      <c r="J28" s="58">
        <f>+SUM(D28:I28)</f>
        <v>7000000</v>
      </c>
      <c r="K28" s="51"/>
    </row>
    <row r="29" spans="1:11" ht="15.75">
      <c r="A29" s="319" t="s">
        <v>1</v>
      </c>
      <c r="B29" s="320"/>
      <c r="C29" s="321"/>
      <c r="D29" s="322"/>
      <c r="E29" s="323"/>
      <c r="F29" s="322"/>
      <c r="G29" s="323"/>
      <c r="H29" s="322"/>
      <c r="I29" s="323"/>
      <c r="J29" s="58">
        <f>+SUM(D29:I29)</f>
        <v>0</v>
      </c>
      <c r="K29" s="51"/>
    </row>
    <row r="30" spans="1:11" ht="27" customHeight="1">
      <c r="A30" s="319" t="s">
        <v>2</v>
      </c>
      <c r="B30" s="320"/>
      <c r="C30" s="321"/>
      <c r="D30" s="322"/>
      <c r="E30" s="323"/>
      <c r="F30" s="322"/>
      <c r="G30" s="323"/>
      <c r="H30" s="322"/>
      <c r="I30" s="323"/>
      <c r="J30" s="58">
        <f>+SUM(D30:I30)</f>
        <v>0</v>
      </c>
      <c r="K30" s="51"/>
    </row>
    <row r="31" spans="1:11" ht="15.75">
      <c r="A31" s="319" t="s">
        <v>120</v>
      </c>
      <c r="B31" s="320"/>
      <c r="C31" s="321"/>
      <c r="D31" s="322"/>
      <c r="E31" s="323"/>
      <c r="F31" s="322"/>
      <c r="G31" s="323"/>
      <c r="H31" s="322"/>
      <c r="I31" s="323"/>
      <c r="J31" s="58">
        <f>+SUM(D31:I31)</f>
        <v>0</v>
      </c>
      <c r="K31" s="51"/>
    </row>
    <row r="32" spans="1:11" ht="15.75">
      <c r="A32" s="319" t="s">
        <v>3</v>
      </c>
      <c r="B32" s="320"/>
      <c r="C32" s="321"/>
      <c r="D32" s="324">
        <f>+SUM(D28:E30)</f>
        <v>1000000</v>
      </c>
      <c r="E32" s="325" t="s">
        <v>3</v>
      </c>
      <c r="F32" s="324">
        <f>+SUM(F28:G30)</f>
        <v>6000000</v>
      </c>
      <c r="G32" s="325" t="s">
        <v>3</v>
      </c>
      <c r="H32" s="324">
        <f>+SUM(H28:I30)</f>
        <v>0</v>
      </c>
      <c r="I32" s="325" t="s">
        <v>3</v>
      </c>
      <c r="J32" s="58">
        <f>+SUM(D32:I32)</f>
        <v>7000000</v>
      </c>
      <c r="K32" s="51"/>
    </row>
    <row r="33" spans="1:11" ht="15.75">
      <c r="A33" s="244" t="s">
        <v>20</v>
      </c>
      <c r="B33" s="244"/>
      <c r="C33" s="244"/>
      <c r="D33" s="244"/>
      <c r="E33" s="244"/>
      <c r="F33" s="244"/>
      <c r="G33" s="244"/>
      <c r="H33" s="244"/>
      <c r="I33" s="267">
        <f>+J32</f>
        <v>7000000</v>
      </c>
      <c r="J33" s="267"/>
      <c r="K33" s="51"/>
    </row>
    <row r="34" spans="1:11" ht="15">
      <c r="A34" s="6"/>
      <c r="B34" s="6"/>
      <c r="C34" s="6"/>
      <c r="D34" s="6"/>
      <c r="E34" s="6"/>
      <c r="F34" s="6"/>
      <c r="G34" s="6"/>
      <c r="H34" s="6"/>
      <c r="I34" s="6"/>
      <c r="J34" s="6"/>
      <c r="K34" s="53"/>
    </row>
    <row r="35" spans="1:11" ht="30">
      <c r="A35" s="173" t="s">
        <v>47</v>
      </c>
      <c r="B35" s="245" t="s">
        <v>59</v>
      </c>
      <c r="C35" s="245"/>
      <c r="D35" s="245"/>
      <c r="E35" s="245"/>
      <c r="F35" s="245"/>
      <c r="G35" s="245"/>
      <c r="H35" s="245"/>
      <c r="I35" s="245"/>
      <c r="J35" s="245"/>
      <c r="K35" s="54"/>
    </row>
    <row r="36" spans="1:11" ht="30">
      <c r="A36" s="20" t="s">
        <v>48</v>
      </c>
      <c r="B36" s="242" t="s">
        <v>71</v>
      </c>
      <c r="C36" s="242"/>
      <c r="D36" s="242"/>
      <c r="E36" s="242"/>
      <c r="F36" s="242"/>
      <c r="G36" s="242"/>
      <c r="H36" s="242"/>
      <c r="I36" s="242"/>
      <c r="J36" s="242"/>
      <c r="K36" s="33"/>
    </row>
    <row r="37" spans="1:11" ht="15">
      <c r="A37" s="20" t="s">
        <v>1</v>
      </c>
      <c r="B37" s="242" t="s">
        <v>67</v>
      </c>
      <c r="C37" s="242"/>
      <c r="D37" s="242"/>
      <c r="E37" s="242"/>
      <c r="F37" s="242"/>
      <c r="G37" s="242"/>
      <c r="H37" s="242"/>
      <c r="I37" s="242"/>
      <c r="J37" s="242"/>
      <c r="K37" s="33"/>
    </row>
    <row r="38" spans="1:11" ht="15">
      <c r="A38" s="20" t="s">
        <v>2</v>
      </c>
      <c r="B38" s="242" t="s">
        <v>58</v>
      </c>
      <c r="C38" s="242"/>
      <c r="D38" s="242"/>
      <c r="E38" s="242"/>
      <c r="F38" s="242"/>
      <c r="G38" s="242"/>
      <c r="H38" s="242"/>
      <c r="I38" s="242"/>
      <c r="J38" s="242"/>
      <c r="K38" s="33"/>
    </row>
    <row r="44" ht="15" hidden="1">
      <c r="A44" t="s">
        <v>278</v>
      </c>
    </row>
    <row r="45" ht="15" hidden="1">
      <c r="A45" t="s">
        <v>174</v>
      </c>
    </row>
    <row r="46" ht="15" hidden="1">
      <c r="A46" t="s">
        <v>196</v>
      </c>
    </row>
    <row r="47" ht="15" hidden="1">
      <c r="A47" t="s">
        <v>121</v>
      </c>
    </row>
    <row r="48" ht="15" hidden="1">
      <c r="A48" t="s">
        <v>122</v>
      </c>
    </row>
    <row r="49" ht="15" hidden="1">
      <c r="A49" t="s">
        <v>123</v>
      </c>
    </row>
    <row r="50" ht="15" hidden="1">
      <c r="A50" t="s">
        <v>273</v>
      </c>
    </row>
    <row r="51" ht="15" hidden="1">
      <c r="A51" t="s">
        <v>124</v>
      </c>
    </row>
    <row r="52" ht="15" hidden="1"/>
    <row r="53" ht="15" hidden="1"/>
  </sheetData>
  <sheetProtection/>
  <mergeCells count="98">
    <mergeCell ref="A33:H33"/>
    <mergeCell ref="I33:J33"/>
    <mergeCell ref="B35:J35"/>
    <mergeCell ref="B36:J36"/>
    <mergeCell ref="B37:J37"/>
    <mergeCell ref="B38:J38"/>
    <mergeCell ref="A31:C31"/>
    <mergeCell ref="D31:E31"/>
    <mergeCell ref="F31:G31"/>
    <mergeCell ref="H31:I31"/>
    <mergeCell ref="A32:C32"/>
    <mergeCell ref="D32:E32"/>
    <mergeCell ref="F32:G32"/>
    <mergeCell ref="H32:I32"/>
    <mergeCell ref="A29:C29"/>
    <mergeCell ref="D29:E29"/>
    <mergeCell ref="F29:G29"/>
    <mergeCell ref="H29:I29"/>
    <mergeCell ref="A30:C30"/>
    <mergeCell ref="D30:E30"/>
    <mergeCell ref="F30:G30"/>
    <mergeCell ref="H30:I30"/>
    <mergeCell ref="A26:J26"/>
    <mergeCell ref="A27:C27"/>
    <mergeCell ref="D27:E27"/>
    <mergeCell ref="F27:G27"/>
    <mergeCell ref="H27:I27"/>
    <mergeCell ref="A28:C28"/>
    <mergeCell ref="D28:E28"/>
    <mergeCell ref="F28:G28"/>
    <mergeCell ref="H28:I28"/>
    <mergeCell ref="A24:C24"/>
    <mergeCell ref="D24:E24"/>
    <mergeCell ref="F24:G24"/>
    <mergeCell ref="A25:C25"/>
    <mergeCell ref="D25:E25"/>
    <mergeCell ref="F25:G25"/>
    <mergeCell ref="A22:C22"/>
    <mergeCell ref="D22:E22"/>
    <mergeCell ref="F22:G22"/>
    <mergeCell ref="A23:C23"/>
    <mergeCell ref="D23:E23"/>
    <mergeCell ref="F23:G23"/>
    <mergeCell ref="A20:C20"/>
    <mergeCell ref="D20:E20"/>
    <mergeCell ref="F20:G20"/>
    <mergeCell ref="A21:C21"/>
    <mergeCell ref="D21:E21"/>
    <mergeCell ref="F21:G21"/>
    <mergeCell ref="A18:C18"/>
    <mergeCell ref="D18:E18"/>
    <mergeCell ref="F18:G18"/>
    <mergeCell ref="A19:C19"/>
    <mergeCell ref="D19:E19"/>
    <mergeCell ref="F19:G19"/>
    <mergeCell ref="A16:C16"/>
    <mergeCell ref="D16:E16"/>
    <mergeCell ref="F16:G16"/>
    <mergeCell ref="A17:C17"/>
    <mergeCell ref="D17:E17"/>
    <mergeCell ref="F17:G17"/>
    <mergeCell ref="A14:C14"/>
    <mergeCell ref="D14:E14"/>
    <mergeCell ref="F14:G14"/>
    <mergeCell ref="A15:C15"/>
    <mergeCell ref="D15:E15"/>
    <mergeCell ref="F15:G15"/>
    <mergeCell ref="D11:E11"/>
    <mergeCell ref="F11:G11"/>
    <mergeCell ref="A12:C12"/>
    <mergeCell ref="D12:E12"/>
    <mergeCell ref="F12:G12"/>
    <mergeCell ref="A13:C13"/>
    <mergeCell ref="D13:E13"/>
    <mergeCell ref="F13:G13"/>
    <mergeCell ref="A9:B9"/>
    <mergeCell ref="C9:F9"/>
    <mergeCell ref="G9:I9"/>
    <mergeCell ref="J9:K9"/>
    <mergeCell ref="A10:C11"/>
    <mergeCell ref="D10:G10"/>
    <mergeCell ref="H10:H11"/>
    <mergeCell ref="I10:I11"/>
    <mergeCell ref="J10:J11"/>
    <mergeCell ref="K10:K11"/>
    <mergeCell ref="A6:B6"/>
    <mergeCell ref="C6:K6"/>
    <mergeCell ref="A7:B8"/>
    <mergeCell ref="C7:F8"/>
    <mergeCell ref="G7:I8"/>
    <mergeCell ref="J7:K8"/>
    <mergeCell ref="A1:A2"/>
    <mergeCell ref="B1:K1"/>
    <mergeCell ref="B2:K2"/>
    <mergeCell ref="A3:K3"/>
    <mergeCell ref="B4:K4"/>
    <mergeCell ref="B5:H5"/>
    <mergeCell ref="J5:K5"/>
  </mergeCells>
  <dataValidations count="2">
    <dataValidation allowBlank="1" showInputMessage="1" showErrorMessage="1" prompt="Registre para el período en cuestión, el valor de las inversiones de acuerdo con la fuente de recursos" sqref="K28:K30 D28:F31 H28:H31 B29:B31 J28:J32"/>
    <dataValidation type="list" allowBlank="1" showInputMessage="1" showErrorMessage="1" prompt="Elegir un objetivo estratégico de la lista" sqref="C6:K6">
      <formula1>$A$44:$A$51</formula1>
    </dataValidation>
  </dataValidations>
  <printOptions/>
  <pageMargins left="0.7" right="0.7" top="0.75" bottom="0.75" header="0.3" footer="0.3"/>
  <pageSetup horizontalDpi="600" verticalDpi="600" orientation="landscape" r:id="rId4"/>
  <drawing r:id="rId3"/>
  <legacyDrawing r:id="rId2"/>
</worksheet>
</file>

<file path=xl/worksheets/sheet18.xml><?xml version="1.0" encoding="utf-8"?>
<worksheet xmlns="http://schemas.openxmlformats.org/spreadsheetml/2006/main" xmlns:r="http://schemas.openxmlformats.org/officeDocument/2006/relationships">
  <dimension ref="A1:L42"/>
  <sheetViews>
    <sheetView zoomScale="130" zoomScaleNormal="130" zoomScalePageLayoutView="0" workbookViewId="0" topLeftCell="A10">
      <selection activeCell="I14" sqref="I14"/>
    </sheetView>
  </sheetViews>
  <sheetFormatPr defaultColWidth="11.421875" defaultRowHeight="15"/>
  <cols>
    <col min="1" max="1" width="17.00390625" style="0" customWidth="1"/>
    <col min="8" max="8" width="15.140625" style="0" customWidth="1"/>
    <col min="9" max="9" width="19.00390625" style="0" customWidth="1"/>
    <col min="10" max="10" width="17.8515625" style="0" customWidth="1"/>
    <col min="11" max="11" width="30.421875" style="0" customWidth="1"/>
    <col min="12" max="12" width="20.57421875" style="0" customWidth="1"/>
  </cols>
  <sheetData>
    <row r="1" spans="1:12" ht="65.25" customHeight="1">
      <c r="A1" s="336"/>
      <c r="B1" s="266" t="s">
        <v>274</v>
      </c>
      <c r="C1" s="266"/>
      <c r="D1" s="266"/>
      <c r="E1" s="266"/>
      <c r="F1" s="266"/>
      <c r="G1" s="266"/>
      <c r="H1" s="266"/>
      <c r="I1" s="266"/>
      <c r="J1" s="266"/>
      <c r="K1" s="266"/>
      <c r="L1" s="93" t="s">
        <v>325</v>
      </c>
    </row>
    <row r="2" spans="1:11" ht="48.75" customHeight="1">
      <c r="A2" s="336"/>
      <c r="B2" s="265" t="s">
        <v>326</v>
      </c>
      <c r="C2" s="265"/>
      <c r="D2" s="265"/>
      <c r="E2" s="265"/>
      <c r="F2" s="265"/>
      <c r="G2" s="265"/>
      <c r="H2" s="265"/>
      <c r="I2" s="265"/>
      <c r="J2" s="265"/>
      <c r="K2" s="265"/>
    </row>
    <row r="3" spans="1:11" ht="18.75">
      <c r="A3" s="250" t="s">
        <v>65</v>
      </c>
      <c r="B3" s="250"/>
      <c r="C3" s="250"/>
      <c r="D3" s="250"/>
      <c r="E3" s="250"/>
      <c r="F3" s="250"/>
      <c r="G3" s="250"/>
      <c r="H3" s="250"/>
      <c r="I3" s="250"/>
      <c r="J3" s="250"/>
      <c r="K3" s="250"/>
    </row>
    <row r="4" spans="1:11" ht="31.5">
      <c r="A4" s="177" t="s">
        <v>13</v>
      </c>
      <c r="B4" s="254" t="s">
        <v>416</v>
      </c>
      <c r="C4" s="254"/>
      <c r="D4" s="254"/>
      <c r="E4" s="254"/>
      <c r="F4" s="254"/>
      <c r="G4" s="254"/>
      <c r="H4" s="254"/>
      <c r="I4" s="254"/>
      <c r="J4" s="254"/>
      <c r="K4" s="254"/>
    </row>
    <row r="5" spans="1:11" ht="25.5">
      <c r="A5" s="177" t="s">
        <v>18</v>
      </c>
      <c r="B5" s="254" t="s">
        <v>492</v>
      </c>
      <c r="C5" s="254"/>
      <c r="D5" s="254"/>
      <c r="E5" s="254"/>
      <c r="F5" s="254"/>
      <c r="G5" s="254"/>
      <c r="H5" s="254"/>
      <c r="I5" s="30" t="s">
        <v>24</v>
      </c>
      <c r="J5" s="337">
        <v>42411</v>
      </c>
      <c r="K5" s="254"/>
    </row>
    <row r="6" spans="1:11" ht="38.25" customHeight="1">
      <c r="A6" s="331" t="s">
        <v>117</v>
      </c>
      <c r="B6" s="332"/>
      <c r="C6" s="358" t="s">
        <v>278</v>
      </c>
      <c r="D6" s="254"/>
      <c r="E6" s="254"/>
      <c r="F6" s="254"/>
      <c r="G6" s="254"/>
      <c r="H6" s="254"/>
      <c r="I6" s="254"/>
      <c r="J6" s="254"/>
      <c r="K6" s="254"/>
    </row>
    <row r="7" spans="1:11" ht="32.25" customHeight="1">
      <c r="A7" s="256" t="s">
        <v>118</v>
      </c>
      <c r="B7" s="258"/>
      <c r="C7" s="333" t="s">
        <v>119</v>
      </c>
      <c r="D7" s="334"/>
      <c r="E7" s="334"/>
      <c r="F7" s="335"/>
      <c r="G7" s="249" t="s">
        <v>44</v>
      </c>
      <c r="H7" s="249"/>
      <c r="I7" s="249"/>
      <c r="J7" s="249" t="s">
        <v>27</v>
      </c>
      <c r="K7" s="249"/>
    </row>
    <row r="8" spans="1:11" ht="44.25" customHeight="1">
      <c r="A8" s="259"/>
      <c r="B8" s="261"/>
      <c r="C8" s="259"/>
      <c r="D8" s="260"/>
      <c r="E8" s="260"/>
      <c r="F8" s="261"/>
      <c r="G8" s="249"/>
      <c r="H8" s="249"/>
      <c r="I8" s="249"/>
      <c r="J8" s="249"/>
      <c r="K8" s="249"/>
    </row>
    <row r="9" spans="1:11" ht="76.5" customHeight="1">
      <c r="A9" s="254" t="s">
        <v>679</v>
      </c>
      <c r="B9" s="254"/>
      <c r="C9" s="254" t="s">
        <v>680</v>
      </c>
      <c r="D9" s="254"/>
      <c r="E9" s="254"/>
      <c r="F9" s="254"/>
      <c r="G9" s="329" t="s">
        <v>626</v>
      </c>
      <c r="H9" s="329"/>
      <c r="I9" s="329"/>
      <c r="J9" s="329" t="s">
        <v>627</v>
      </c>
      <c r="K9" s="329"/>
    </row>
    <row r="10" spans="1:11" ht="21" customHeight="1">
      <c r="A10" s="249" t="s">
        <v>23</v>
      </c>
      <c r="B10" s="249"/>
      <c r="C10" s="249"/>
      <c r="D10" s="249" t="s">
        <v>14</v>
      </c>
      <c r="E10" s="249"/>
      <c r="F10" s="249"/>
      <c r="G10" s="249"/>
      <c r="H10" s="249" t="s">
        <v>19</v>
      </c>
      <c r="I10" s="249" t="s">
        <v>21</v>
      </c>
      <c r="J10" s="249" t="s">
        <v>22</v>
      </c>
      <c r="K10" s="249" t="s">
        <v>109</v>
      </c>
    </row>
    <row r="11" spans="1:11" ht="27.75" customHeight="1">
      <c r="A11" s="249"/>
      <c r="B11" s="249"/>
      <c r="C11" s="249"/>
      <c r="D11" s="249" t="s">
        <v>4</v>
      </c>
      <c r="E11" s="249"/>
      <c r="F11" s="249" t="s">
        <v>5</v>
      </c>
      <c r="G11" s="249"/>
      <c r="H11" s="249"/>
      <c r="I11" s="249"/>
      <c r="J11" s="249"/>
      <c r="K11" s="249"/>
    </row>
    <row r="12" spans="1:11" ht="94.5">
      <c r="A12" s="327" t="s">
        <v>642</v>
      </c>
      <c r="B12" s="327"/>
      <c r="C12" s="327"/>
      <c r="D12" s="327" t="s">
        <v>625</v>
      </c>
      <c r="E12" s="327"/>
      <c r="F12" s="327"/>
      <c r="G12" s="327"/>
      <c r="H12" s="88">
        <v>0.2</v>
      </c>
      <c r="I12" s="89">
        <v>42430</v>
      </c>
      <c r="J12" s="89">
        <v>42705</v>
      </c>
      <c r="K12" s="90" t="s">
        <v>499</v>
      </c>
    </row>
    <row r="13" spans="1:11" ht="77.25" customHeight="1">
      <c r="A13" s="327" t="s">
        <v>681</v>
      </c>
      <c r="B13" s="327"/>
      <c r="C13" s="327"/>
      <c r="D13" s="327" t="s">
        <v>625</v>
      </c>
      <c r="E13" s="327"/>
      <c r="F13" s="327"/>
      <c r="G13" s="327"/>
      <c r="H13" s="88">
        <v>0.3</v>
      </c>
      <c r="I13" s="89">
        <v>42705</v>
      </c>
      <c r="J13" s="89">
        <v>42887</v>
      </c>
      <c r="K13" s="90" t="s">
        <v>499</v>
      </c>
    </row>
    <row r="14" spans="1:11" ht="141" customHeight="1">
      <c r="A14" s="327" t="s">
        <v>643</v>
      </c>
      <c r="B14" s="327"/>
      <c r="C14" s="327"/>
      <c r="D14" s="327" t="s">
        <v>629</v>
      </c>
      <c r="E14" s="327"/>
      <c r="F14" s="327"/>
      <c r="G14" s="327"/>
      <c r="H14" s="88">
        <v>0.3</v>
      </c>
      <c r="I14" s="89">
        <v>42887</v>
      </c>
      <c r="J14" s="89">
        <v>43070</v>
      </c>
      <c r="K14" s="90" t="s">
        <v>584</v>
      </c>
    </row>
    <row r="15" spans="1:11" ht="102" customHeight="1">
      <c r="A15" s="327" t="s">
        <v>630</v>
      </c>
      <c r="B15" s="327"/>
      <c r="C15" s="327"/>
      <c r="D15" s="327" t="s">
        <v>629</v>
      </c>
      <c r="E15" s="327"/>
      <c r="F15" s="327"/>
      <c r="G15" s="327"/>
      <c r="H15" s="88">
        <v>0.3</v>
      </c>
      <c r="I15" s="89">
        <v>42887</v>
      </c>
      <c r="J15" s="89">
        <v>43070</v>
      </c>
      <c r="K15" s="90"/>
    </row>
    <row r="16" spans="1:11" ht="15.75">
      <c r="A16" s="327"/>
      <c r="B16" s="327"/>
      <c r="C16" s="327"/>
      <c r="D16" s="327"/>
      <c r="E16" s="327"/>
      <c r="F16" s="327"/>
      <c r="G16" s="327"/>
      <c r="H16" s="88"/>
      <c r="I16" s="89"/>
      <c r="J16" s="89"/>
      <c r="K16" s="90"/>
    </row>
    <row r="17" spans="1:11" ht="15.75">
      <c r="A17" s="234" t="s">
        <v>45</v>
      </c>
      <c r="B17" s="234"/>
      <c r="C17" s="234"/>
      <c r="D17" s="234"/>
      <c r="E17" s="234"/>
      <c r="F17" s="234"/>
      <c r="G17" s="234"/>
      <c r="H17" s="234"/>
      <c r="I17" s="234"/>
      <c r="J17" s="234"/>
      <c r="K17" s="48"/>
    </row>
    <row r="18" spans="1:11" ht="15.75">
      <c r="A18" s="319"/>
      <c r="B18" s="320"/>
      <c r="C18" s="321"/>
      <c r="D18" s="234">
        <v>2016</v>
      </c>
      <c r="E18" s="234"/>
      <c r="F18" s="234">
        <v>2017</v>
      </c>
      <c r="G18" s="234"/>
      <c r="H18" s="234">
        <v>2018</v>
      </c>
      <c r="I18" s="234"/>
      <c r="J18" s="175" t="s">
        <v>94</v>
      </c>
      <c r="K18" s="48"/>
    </row>
    <row r="19" spans="1:11" ht="30.75" customHeight="1">
      <c r="A19" s="319" t="s">
        <v>25</v>
      </c>
      <c r="B19" s="320"/>
      <c r="C19" s="321"/>
      <c r="D19" s="322">
        <v>12000000</v>
      </c>
      <c r="E19" s="323"/>
      <c r="F19" s="322">
        <v>1000000</v>
      </c>
      <c r="G19" s="323"/>
      <c r="H19" s="322">
        <f>+(((3800000*2*12*1.8)+(1600000*12*1.8))/4)+3000000+10000000+2000000+10000000+10000000</f>
        <v>84680000</v>
      </c>
      <c r="I19" s="323"/>
      <c r="J19" s="58">
        <f>+SUM(D19:I19)</f>
        <v>97680000</v>
      </c>
      <c r="K19" s="51" t="s">
        <v>631</v>
      </c>
    </row>
    <row r="20" spans="1:11" ht="15.75">
      <c r="A20" s="319" t="s">
        <v>1</v>
      </c>
      <c r="B20" s="320"/>
      <c r="C20" s="321"/>
      <c r="D20" s="322"/>
      <c r="E20" s="323"/>
      <c r="F20" s="322"/>
      <c r="G20" s="323"/>
      <c r="H20" s="322"/>
      <c r="I20" s="323"/>
      <c r="J20" s="58">
        <f>+SUM(D20:I20)</f>
        <v>0</v>
      </c>
      <c r="K20" s="51"/>
    </row>
    <row r="21" spans="1:11" ht="76.5" customHeight="1">
      <c r="A21" s="319" t="s">
        <v>2</v>
      </c>
      <c r="B21" s="320"/>
      <c r="C21" s="321"/>
      <c r="D21" s="357"/>
      <c r="E21" s="323"/>
      <c r="F21" s="322"/>
      <c r="G21" s="323"/>
      <c r="H21" s="322"/>
      <c r="I21" s="323"/>
      <c r="J21" s="58">
        <f>+SUM(D21:I21)</f>
        <v>0</v>
      </c>
      <c r="K21" s="51"/>
    </row>
    <row r="22" spans="1:11" ht="15.75">
      <c r="A22" s="319" t="s">
        <v>120</v>
      </c>
      <c r="B22" s="320"/>
      <c r="C22" s="321"/>
      <c r="D22" s="322"/>
      <c r="E22" s="323"/>
      <c r="F22" s="322"/>
      <c r="G22" s="323"/>
      <c r="H22" s="322"/>
      <c r="I22" s="323"/>
      <c r="J22" s="58">
        <f>+SUM(D22:I22)</f>
        <v>0</v>
      </c>
      <c r="K22" s="51"/>
    </row>
    <row r="23" spans="1:11" ht="15.75">
      <c r="A23" s="319" t="s">
        <v>3</v>
      </c>
      <c r="B23" s="320"/>
      <c r="C23" s="321"/>
      <c r="D23" s="324">
        <f>+SUM(D19:E21)</f>
        <v>12000000</v>
      </c>
      <c r="E23" s="325" t="s">
        <v>3</v>
      </c>
      <c r="F23" s="324">
        <f>+SUM(F19:G21)</f>
        <v>1000000</v>
      </c>
      <c r="G23" s="325" t="s">
        <v>3</v>
      </c>
      <c r="H23" s="324">
        <f>+SUM(H19:I21)</f>
        <v>84680000</v>
      </c>
      <c r="I23" s="325" t="s">
        <v>3</v>
      </c>
      <c r="J23" s="58">
        <f>+SUM(D23:I23)</f>
        <v>97680000</v>
      </c>
      <c r="K23" s="51"/>
    </row>
    <row r="24" spans="1:11" ht="15.75">
      <c r="A24" s="244" t="s">
        <v>20</v>
      </c>
      <c r="B24" s="244"/>
      <c r="C24" s="244"/>
      <c r="D24" s="244"/>
      <c r="E24" s="244"/>
      <c r="F24" s="244"/>
      <c r="G24" s="244"/>
      <c r="H24" s="244"/>
      <c r="I24" s="267">
        <f>+J23</f>
        <v>97680000</v>
      </c>
      <c r="J24" s="267"/>
      <c r="K24" s="51"/>
    </row>
    <row r="25" spans="1:11" ht="15">
      <c r="A25" s="6"/>
      <c r="B25" s="6"/>
      <c r="C25" s="6"/>
      <c r="D25" s="6"/>
      <c r="E25" s="6"/>
      <c r="F25" s="6"/>
      <c r="G25" s="6"/>
      <c r="H25" s="6"/>
      <c r="I25" s="6"/>
      <c r="J25" s="6"/>
      <c r="K25" s="53"/>
    </row>
    <row r="26" spans="1:11" ht="30">
      <c r="A26" s="176" t="s">
        <v>47</v>
      </c>
      <c r="B26" s="245" t="s">
        <v>59</v>
      </c>
      <c r="C26" s="245"/>
      <c r="D26" s="245"/>
      <c r="E26" s="245"/>
      <c r="F26" s="245"/>
      <c r="G26" s="245"/>
      <c r="H26" s="245"/>
      <c r="I26" s="245"/>
      <c r="J26" s="245"/>
      <c r="K26" s="54"/>
    </row>
    <row r="27" spans="1:11" ht="30">
      <c r="A27" s="20" t="s">
        <v>48</v>
      </c>
      <c r="B27" s="242" t="s">
        <v>71</v>
      </c>
      <c r="C27" s="242"/>
      <c r="D27" s="242"/>
      <c r="E27" s="242"/>
      <c r="F27" s="242"/>
      <c r="G27" s="242"/>
      <c r="H27" s="242"/>
      <c r="I27" s="242"/>
      <c r="J27" s="242"/>
      <c r="K27" s="33"/>
    </row>
    <row r="28" spans="1:11" ht="15">
      <c r="A28" s="20" t="s">
        <v>1</v>
      </c>
      <c r="B28" s="242" t="s">
        <v>67</v>
      </c>
      <c r="C28" s="242"/>
      <c r="D28" s="242"/>
      <c r="E28" s="242"/>
      <c r="F28" s="242"/>
      <c r="G28" s="242"/>
      <c r="H28" s="242"/>
      <c r="I28" s="242"/>
      <c r="J28" s="242"/>
      <c r="K28" s="33"/>
    </row>
    <row r="29" spans="1:11" ht="15">
      <c r="A29" s="20" t="s">
        <v>2</v>
      </c>
      <c r="B29" s="242" t="s">
        <v>58</v>
      </c>
      <c r="C29" s="242"/>
      <c r="D29" s="242"/>
      <c r="E29" s="242"/>
      <c r="F29" s="242"/>
      <c r="G29" s="242"/>
      <c r="H29" s="242"/>
      <c r="I29" s="242"/>
      <c r="J29" s="242"/>
      <c r="K29" s="33"/>
    </row>
    <row r="32" ht="15">
      <c r="A32" s="136"/>
    </row>
    <row r="33" ht="15">
      <c r="A33" s="136"/>
    </row>
    <row r="35" ht="15" hidden="1">
      <c r="A35" t="s">
        <v>278</v>
      </c>
    </row>
    <row r="36" ht="15" hidden="1">
      <c r="A36" t="s">
        <v>174</v>
      </c>
    </row>
    <row r="37" ht="15" hidden="1">
      <c r="A37" t="s">
        <v>196</v>
      </c>
    </row>
    <row r="38" ht="15" hidden="1">
      <c r="A38" t="s">
        <v>121</v>
      </c>
    </row>
    <row r="39" ht="15" hidden="1">
      <c r="A39" t="s">
        <v>122</v>
      </c>
    </row>
    <row r="40" ht="15" hidden="1">
      <c r="A40" t="s">
        <v>123</v>
      </c>
    </row>
    <row r="41" ht="15" hidden="1">
      <c r="A41" t="s">
        <v>273</v>
      </c>
    </row>
    <row r="42" ht="15" hidden="1">
      <c r="A42" t="s">
        <v>124</v>
      </c>
    </row>
    <row r="43" ht="15" hidden="1"/>
    <row r="44" ht="15" hidden="1"/>
  </sheetData>
  <sheetProtection/>
  <mergeCells count="71">
    <mergeCell ref="A1:A2"/>
    <mergeCell ref="B1:K1"/>
    <mergeCell ref="B2:K2"/>
    <mergeCell ref="A3:K3"/>
    <mergeCell ref="B4:K4"/>
    <mergeCell ref="B5:H5"/>
    <mergeCell ref="J5:K5"/>
    <mergeCell ref="A6:B6"/>
    <mergeCell ref="C6:K6"/>
    <mergeCell ref="A7:B8"/>
    <mergeCell ref="C7:F8"/>
    <mergeCell ref="G7:I8"/>
    <mergeCell ref="J7:K8"/>
    <mergeCell ref="A9:B9"/>
    <mergeCell ref="C9:F9"/>
    <mergeCell ref="G9:I9"/>
    <mergeCell ref="J9:K9"/>
    <mergeCell ref="A10:C11"/>
    <mergeCell ref="D10:G10"/>
    <mergeCell ref="H10:H11"/>
    <mergeCell ref="I10:I11"/>
    <mergeCell ref="J10:J11"/>
    <mergeCell ref="K10:K11"/>
    <mergeCell ref="D11:E11"/>
    <mergeCell ref="F11:G11"/>
    <mergeCell ref="A12:C12"/>
    <mergeCell ref="D12:E12"/>
    <mergeCell ref="F12:G12"/>
    <mergeCell ref="A13:C13"/>
    <mergeCell ref="D13:E13"/>
    <mergeCell ref="F13:G13"/>
    <mergeCell ref="A14:C14"/>
    <mergeCell ref="D14:E14"/>
    <mergeCell ref="F14:G14"/>
    <mergeCell ref="A15:C15"/>
    <mergeCell ref="D15:E15"/>
    <mergeCell ref="F15:G15"/>
    <mergeCell ref="A16:C16"/>
    <mergeCell ref="D16:E16"/>
    <mergeCell ref="F16:G16"/>
    <mergeCell ref="A17:J17"/>
    <mergeCell ref="A18:C18"/>
    <mergeCell ref="D18:E18"/>
    <mergeCell ref="F18:G18"/>
    <mergeCell ref="H18:I18"/>
    <mergeCell ref="A19:C19"/>
    <mergeCell ref="D19:E19"/>
    <mergeCell ref="F19:G19"/>
    <mergeCell ref="H19:I19"/>
    <mergeCell ref="A20:C20"/>
    <mergeCell ref="D20:E20"/>
    <mergeCell ref="F20:G20"/>
    <mergeCell ref="H20:I20"/>
    <mergeCell ref="A21:C21"/>
    <mergeCell ref="D21:E21"/>
    <mergeCell ref="F21:G21"/>
    <mergeCell ref="H21:I21"/>
    <mergeCell ref="A22:C22"/>
    <mergeCell ref="D22:E22"/>
    <mergeCell ref="F22:G22"/>
    <mergeCell ref="H22:I22"/>
    <mergeCell ref="B26:J26"/>
    <mergeCell ref="B27:J27"/>
    <mergeCell ref="B28:J28"/>
    <mergeCell ref="B29:J29"/>
    <mergeCell ref="A23:C23"/>
    <mergeCell ref="D23:E23"/>
    <mergeCell ref="F23:G23"/>
    <mergeCell ref="H23:I23"/>
    <mergeCell ref="A24:H24"/>
    <mergeCell ref="I24:J24"/>
  </mergeCells>
  <dataValidations count="2">
    <dataValidation allowBlank="1" showInputMessage="1" showErrorMessage="1" prompt="Registre para el período en cuestión, el valor de las inversiones de acuerdo con la fuente de recursos" sqref="K19:K21 D19:F22 H19:H22 B20:B22 J19:J23"/>
    <dataValidation type="list" allowBlank="1" showInputMessage="1" showErrorMessage="1" prompt="Elegir un objetivo estratégico de la lista" sqref="C6:K6">
      <formula1>$A$35:$A$42</formula1>
    </dataValidation>
  </dataValidations>
  <printOptions/>
  <pageMargins left="0.7" right="0.7" top="0.75" bottom="0.75" header="0.3" footer="0.3"/>
  <pageSetup orientation="portrait" paperSize="9"/>
  <drawing r:id="rId3"/>
  <legacyDrawing r:id="rId2"/>
</worksheet>
</file>

<file path=xl/worksheets/sheet19.xml><?xml version="1.0" encoding="utf-8"?>
<worksheet xmlns="http://schemas.openxmlformats.org/spreadsheetml/2006/main" xmlns:r="http://schemas.openxmlformats.org/officeDocument/2006/relationships">
  <dimension ref="A1:L47"/>
  <sheetViews>
    <sheetView zoomScale="73" zoomScaleNormal="73" zoomScalePageLayoutView="0" workbookViewId="0" topLeftCell="A16">
      <selection activeCell="Q23" sqref="Q23"/>
    </sheetView>
  </sheetViews>
  <sheetFormatPr defaultColWidth="11.421875" defaultRowHeight="15"/>
  <cols>
    <col min="1" max="1" width="17.00390625" style="0" customWidth="1"/>
    <col min="3" max="3" width="24.8515625" style="0" customWidth="1"/>
    <col min="4" max="7" width="11.421875" style="0" customWidth="1"/>
    <col min="8" max="8" width="15.140625" style="0" customWidth="1"/>
    <col min="9" max="9" width="19.28125" style="0" customWidth="1"/>
    <col min="10" max="10" width="19.00390625" style="0" customWidth="1"/>
    <col min="11" max="11" width="40.00390625" style="0" customWidth="1"/>
    <col min="12" max="12" width="20.57421875" style="0" customWidth="1"/>
  </cols>
  <sheetData>
    <row r="1" spans="1:12" ht="65.25" customHeight="1">
      <c r="A1" s="336"/>
      <c r="B1" s="266" t="s">
        <v>274</v>
      </c>
      <c r="C1" s="266"/>
      <c r="D1" s="266"/>
      <c r="E1" s="266"/>
      <c r="F1" s="266"/>
      <c r="G1" s="266"/>
      <c r="H1" s="266"/>
      <c r="I1" s="266"/>
      <c r="J1" s="266"/>
      <c r="K1" s="266"/>
      <c r="L1" s="93" t="s">
        <v>325</v>
      </c>
    </row>
    <row r="2" spans="1:11" ht="48.75" customHeight="1">
      <c r="A2" s="336"/>
      <c r="B2" s="265" t="s">
        <v>326</v>
      </c>
      <c r="C2" s="265"/>
      <c r="D2" s="265"/>
      <c r="E2" s="265"/>
      <c r="F2" s="265"/>
      <c r="G2" s="265"/>
      <c r="H2" s="265"/>
      <c r="I2" s="265"/>
      <c r="J2" s="265"/>
      <c r="K2" s="265"/>
    </row>
    <row r="3" spans="1:11" ht="18.75">
      <c r="A3" s="250" t="s">
        <v>65</v>
      </c>
      <c r="B3" s="250"/>
      <c r="C3" s="250"/>
      <c r="D3" s="250"/>
      <c r="E3" s="250"/>
      <c r="F3" s="250"/>
      <c r="G3" s="250"/>
      <c r="H3" s="250"/>
      <c r="I3" s="250"/>
      <c r="J3" s="250"/>
      <c r="K3" s="250"/>
    </row>
    <row r="4" spans="1:11" ht="31.5">
      <c r="A4" s="184" t="s">
        <v>13</v>
      </c>
      <c r="B4" s="254"/>
      <c r="C4" s="254"/>
      <c r="D4" s="254"/>
      <c r="E4" s="254"/>
      <c r="F4" s="254"/>
      <c r="G4" s="254"/>
      <c r="H4" s="254"/>
      <c r="I4" s="254"/>
      <c r="J4" s="254"/>
      <c r="K4" s="254"/>
    </row>
    <row r="5" spans="1:11" ht="25.5">
      <c r="A5" s="184" t="s">
        <v>18</v>
      </c>
      <c r="B5" s="254" t="s">
        <v>705</v>
      </c>
      <c r="C5" s="254"/>
      <c r="D5" s="254"/>
      <c r="E5" s="254"/>
      <c r="F5" s="254"/>
      <c r="G5" s="254"/>
      <c r="H5" s="254"/>
      <c r="I5" s="30" t="s">
        <v>24</v>
      </c>
      <c r="J5" s="254" t="s">
        <v>706</v>
      </c>
      <c r="K5" s="254"/>
    </row>
    <row r="6" spans="1:11" ht="38.25" customHeight="1">
      <c r="A6" s="331" t="s">
        <v>117</v>
      </c>
      <c r="B6" s="332"/>
      <c r="C6" s="254" t="s">
        <v>278</v>
      </c>
      <c r="D6" s="254"/>
      <c r="E6" s="254"/>
      <c r="F6" s="254"/>
      <c r="G6" s="254"/>
      <c r="H6" s="254"/>
      <c r="I6" s="254"/>
      <c r="J6" s="254"/>
      <c r="K6" s="254"/>
    </row>
    <row r="7" spans="1:11" ht="32.25" customHeight="1">
      <c r="A7" s="256" t="s">
        <v>118</v>
      </c>
      <c r="B7" s="258"/>
      <c r="C7" s="333" t="s">
        <v>119</v>
      </c>
      <c r="D7" s="334"/>
      <c r="E7" s="334"/>
      <c r="F7" s="335"/>
      <c r="G7" s="249" t="s">
        <v>44</v>
      </c>
      <c r="H7" s="249"/>
      <c r="I7" s="249"/>
      <c r="J7" s="249" t="s">
        <v>27</v>
      </c>
      <c r="K7" s="249"/>
    </row>
    <row r="8" spans="1:11" ht="44.25" customHeight="1">
      <c r="A8" s="259"/>
      <c r="B8" s="261"/>
      <c r="C8" s="259"/>
      <c r="D8" s="260"/>
      <c r="E8" s="260"/>
      <c r="F8" s="261"/>
      <c r="G8" s="249"/>
      <c r="H8" s="249"/>
      <c r="I8" s="249"/>
      <c r="J8" s="249"/>
      <c r="K8" s="249"/>
    </row>
    <row r="9" spans="1:11" ht="126.75" customHeight="1">
      <c r="A9" s="254" t="s">
        <v>707</v>
      </c>
      <c r="B9" s="254"/>
      <c r="C9" s="254" t="s">
        <v>708</v>
      </c>
      <c r="D9" s="254"/>
      <c r="E9" s="254"/>
      <c r="F9" s="254"/>
      <c r="G9" s="254" t="s">
        <v>709</v>
      </c>
      <c r="H9" s="254"/>
      <c r="I9" s="254"/>
      <c r="J9" s="254" t="s">
        <v>710</v>
      </c>
      <c r="K9" s="254"/>
    </row>
    <row r="10" spans="1:11" ht="21" customHeight="1">
      <c r="A10" s="249" t="s">
        <v>23</v>
      </c>
      <c r="B10" s="249"/>
      <c r="C10" s="249"/>
      <c r="D10" s="249" t="s">
        <v>14</v>
      </c>
      <c r="E10" s="249"/>
      <c r="F10" s="249"/>
      <c r="G10" s="249"/>
      <c r="H10" s="249" t="s">
        <v>19</v>
      </c>
      <c r="I10" s="249" t="s">
        <v>21</v>
      </c>
      <c r="J10" s="249" t="s">
        <v>22</v>
      </c>
      <c r="K10" s="249" t="s">
        <v>109</v>
      </c>
    </row>
    <row r="11" spans="1:11" ht="40.5" customHeight="1">
      <c r="A11" s="249"/>
      <c r="B11" s="249"/>
      <c r="C11" s="249"/>
      <c r="D11" s="249" t="s">
        <v>4</v>
      </c>
      <c r="E11" s="249"/>
      <c r="F11" s="249" t="s">
        <v>5</v>
      </c>
      <c r="G11" s="249"/>
      <c r="H11" s="249"/>
      <c r="I11" s="249"/>
      <c r="J11" s="249"/>
      <c r="K11" s="249"/>
    </row>
    <row r="12" spans="1:11" ht="187.5" customHeight="1">
      <c r="A12" s="344" t="s">
        <v>740</v>
      </c>
      <c r="B12" s="345"/>
      <c r="C12" s="346"/>
      <c r="D12" s="344" t="s">
        <v>712</v>
      </c>
      <c r="E12" s="345"/>
      <c r="F12" s="344" t="s">
        <v>713</v>
      </c>
      <c r="G12" s="345"/>
      <c r="H12" s="168"/>
      <c r="I12" s="169" t="s">
        <v>714</v>
      </c>
      <c r="J12" s="169">
        <v>43160</v>
      </c>
      <c r="K12" s="170" t="s">
        <v>739</v>
      </c>
    </row>
    <row r="13" spans="1:11" ht="111.75" customHeight="1">
      <c r="A13" s="344" t="s">
        <v>741</v>
      </c>
      <c r="B13" s="345"/>
      <c r="C13" s="346"/>
      <c r="D13" s="344" t="s">
        <v>712</v>
      </c>
      <c r="E13" s="345"/>
      <c r="F13" s="344" t="s">
        <v>713</v>
      </c>
      <c r="G13" s="345"/>
      <c r="H13" s="168"/>
      <c r="I13" s="169" t="s">
        <v>714</v>
      </c>
      <c r="J13" s="169">
        <v>43160</v>
      </c>
      <c r="K13" s="170" t="s">
        <v>742</v>
      </c>
    </row>
    <row r="14" spans="1:11" ht="128.25" customHeight="1">
      <c r="A14" s="338" t="s">
        <v>718</v>
      </c>
      <c r="B14" s="339"/>
      <c r="C14" s="340"/>
      <c r="D14" s="344" t="s">
        <v>712</v>
      </c>
      <c r="E14" s="345"/>
      <c r="F14" s="344" t="s">
        <v>713</v>
      </c>
      <c r="G14" s="345"/>
      <c r="H14" s="168"/>
      <c r="I14" s="169" t="s">
        <v>714</v>
      </c>
      <c r="J14" s="169">
        <v>43160</v>
      </c>
      <c r="K14" s="90" t="s">
        <v>719</v>
      </c>
    </row>
    <row r="15" spans="1:11" ht="90" customHeight="1">
      <c r="A15" s="341" t="s">
        <v>720</v>
      </c>
      <c r="B15" s="342"/>
      <c r="C15" s="343"/>
      <c r="D15" s="344" t="s">
        <v>712</v>
      </c>
      <c r="E15" s="345"/>
      <c r="F15" s="344" t="s">
        <v>721</v>
      </c>
      <c r="G15" s="345"/>
      <c r="H15" s="168"/>
      <c r="I15" s="169" t="s">
        <v>715</v>
      </c>
      <c r="J15" s="169">
        <v>43160</v>
      </c>
      <c r="K15" s="90" t="s">
        <v>722</v>
      </c>
    </row>
    <row r="16" spans="1:11" ht="90" customHeight="1">
      <c r="A16" s="338" t="s">
        <v>723</v>
      </c>
      <c r="B16" s="339"/>
      <c r="C16" s="340"/>
      <c r="D16" s="344" t="s">
        <v>712</v>
      </c>
      <c r="E16" s="345"/>
      <c r="F16" s="344" t="s">
        <v>721</v>
      </c>
      <c r="G16" s="345"/>
      <c r="H16" s="168"/>
      <c r="I16" s="169" t="s">
        <v>714</v>
      </c>
      <c r="J16" s="169">
        <v>43160</v>
      </c>
      <c r="K16" s="90" t="s">
        <v>724</v>
      </c>
    </row>
    <row r="17" spans="1:11" ht="97.5" customHeight="1">
      <c r="A17" s="338" t="s">
        <v>725</v>
      </c>
      <c r="B17" s="339"/>
      <c r="C17" s="340"/>
      <c r="D17" s="344" t="s">
        <v>712</v>
      </c>
      <c r="E17" s="345"/>
      <c r="F17" s="344" t="s">
        <v>721</v>
      </c>
      <c r="G17" s="345"/>
      <c r="H17" s="168"/>
      <c r="I17" s="169" t="s">
        <v>714</v>
      </c>
      <c r="J17" s="169">
        <v>43160</v>
      </c>
      <c r="K17" s="90" t="s">
        <v>726</v>
      </c>
    </row>
    <row r="18" spans="1:11" ht="15.75">
      <c r="A18" s="234" t="s">
        <v>45</v>
      </c>
      <c r="B18" s="234"/>
      <c r="C18" s="234"/>
      <c r="D18" s="234"/>
      <c r="E18" s="234"/>
      <c r="F18" s="234"/>
      <c r="G18" s="234"/>
      <c r="H18" s="234"/>
      <c r="I18" s="234"/>
      <c r="J18" s="234"/>
      <c r="K18" s="48"/>
    </row>
    <row r="19" spans="1:11" ht="15.75">
      <c r="A19" s="319"/>
      <c r="B19" s="320"/>
      <c r="C19" s="321"/>
      <c r="D19" s="234">
        <v>2016</v>
      </c>
      <c r="E19" s="234"/>
      <c r="F19" s="234">
        <v>2017</v>
      </c>
      <c r="G19" s="234"/>
      <c r="H19" s="234">
        <v>2018</v>
      </c>
      <c r="I19" s="234"/>
      <c r="J19" s="186" t="s">
        <v>94</v>
      </c>
      <c r="K19" s="48"/>
    </row>
    <row r="20" spans="1:11" ht="30.75" customHeight="1">
      <c r="A20" s="319" t="s">
        <v>25</v>
      </c>
      <c r="B20" s="320"/>
      <c r="C20" s="321"/>
      <c r="D20" s="322">
        <v>10000000</v>
      </c>
      <c r="E20" s="323"/>
      <c r="F20" s="322">
        <v>10000000</v>
      </c>
      <c r="G20" s="323"/>
      <c r="H20" s="322">
        <v>2000000</v>
      </c>
      <c r="I20" s="323"/>
      <c r="J20" s="58">
        <f>+SUM(D20:I20)</f>
        <v>22000000</v>
      </c>
      <c r="K20" s="51"/>
    </row>
    <row r="21" spans="1:11" ht="15.75">
      <c r="A21" s="319" t="s">
        <v>1</v>
      </c>
      <c r="B21" s="320"/>
      <c r="C21" s="321"/>
      <c r="D21" s="322"/>
      <c r="E21" s="323"/>
      <c r="F21" s="322"/>
      <c r="G21" s="323"/>
      <c r="H21" s="322"/>
      <c r="I21" s="323"/>
      <c r="J21" s="58">
        <f>+SUM(D21:I21)</f>
        <v>0</v>
      </c>
      <c r="K21" s="51"/>
    </row>
    <row r="22" spans="1:11" ht="27" customHeight="1">
      <c r="A22" s="319" t="s">
        <v>2</v>
      </c>
      <c r="B22" s="320"/>
      <c r="C22" s="321"/>
      <c r="D22" s="322"/>
      <c r="E22" s="323"/>
      <c r="F22" s="322"/>
      <c r="G22" s="323"/>
      <c r="H22" s="322"/>
      <c r="I22" s="323"/>
      <c r="J22" s="58">
        <f>+SUM(D22:I22)</f>
        <v>0</v>
      </c>
      <c r="K22" s="51"/>
    </row>
    <row r="23" spans="1:11" ht="15.75">
      <c r="A23" s="319" t="s">
        <v>120</v>
      </c>
      <c r="B23" s="320"/>
      <c r="C23" s="321"/>
      <c r="D23" s="322"/>
      <c r="E23" s="323"/>
      <c r="F23" s="322"/>
      <c r="G23" s="323"/>
      <c r="H23" s="322"/>
      <c r="I23" s="323"/>
      <c r="J23" s="58">
        <f>+SUM(D23:I23)</f>
        <v>0</v>
      </c>
      <c r="K23" s="51"/>
    </row>
    <row r="24" spans="1:11" ht="15.75">
      <c r="A24" s="319" t="s">
        <v>3</v>
      </c>
      <c r="B24" s="320"/>
      <c r="C24" s="321"/>
      <c r="D24" s="324">
        <f>+SUM(D20:E22)</f>
        <v>10000000</v>
      </c>
      <c r="E24" s="325" t="s">
        <v>3</v>
      </c>
      <c r="F24" s="324">
        <f>+SUM(F20:G22)</f>
        <v>10000000</v>
      </c>
      <c r="G24" s="325" t="s">
        <v>3</v>
      </c>
      <c r="H24" s="324">
        <f>+SUM(H20:I22)</f>
        <v>2000000</v>
      </c>
      <c r="I24" s="325" t="s">
        <v>3</v>
      </c>
      <c r="J24" s="58">
        <f>+SUM(D24:I24)</f>
        <v>22000000</v>
      </c>
      <c r="K24" s="51"/>
    </row>
    <row r="25" spans="1:11" ht="15.75">
      <c r="A25" s="244" t="s">
        <v>20</v>
      </c>
      <c r="B25" s="244"/>
      <c r="C25" s="244"/>
      <c r="D25" s="244"/>
      <c r="E25" s="244"/>
      <c r="F25" s="244"/>
      <c r="G25" s="244"/>
      <c r="H25" s="244"/>
      <c r="I25" s="267">
        <f>+J24</f>
        <v>22000000</v>
      </c>
      <c r="J25" s="267"/>
      <c r="K25" s="51"/>
    </row>
    <row r="26" spans="1:11" ht="15">
      <c r="A26" s="6"/>
      <c r="B26" s="6"/>
      <c r="C26" s="6"/>
      <c r="D26" s="6"/>
      <c r="E26" s="6"/>
      <c r="F26" s="6"/>
      <c r="G26" s="6"/>
      <c r="H26" s="6"/>
      <c r="I26" s="6"/>
      <c r="J26" s="6"/>
      <c r="K26" s="53"/>
    </row>
    <row r="27" spans="1:11" ht="30">
      <c r="A27" s="185" t="s">
        <v>47</v>
      </c>
      <c r="B27" s="245" t="s">
        <v>59</v>
      </c>
      <c r="C27" s="245"/>
      <c r="D27" s="245"/>
      <c r="E27" s="245"/>
      <c r="F27" s="245"/>
      <c r="G27" s="245"/>
      <c r="H27" s="245"/>
      <c r="I27" s="245"/>
      <c r="J27" s="245"/>
      <c r="K27" s="54"/>
    </row>
    <row r="28" spans="1:11" ht="30">
      <c r="A28" s="20" t="s">
        <v>48</v>
      </c>
      <c r="B28" s="242" t="s">
        <v>71</v>
      </c>
      <c r="C28" s="242"/>
      <c r="D28" s="242"/>
      <c r="E28" s="242"/>
      <c r="F28" s="242"/>
      <c r="G28" s="242"/>
      <c r="H28" s="242"/>
      <c r="I28" s="242"/>
      <c r="J28" s="242"/>
      <c r="K28" s="33"/>
    </row>
    <row r="29" spans="1:11" ht="15">
      <c r="A29" s="20" t="s">
        <v>1</v>
      </c>
      <c r="B29" s="242" t="s">
        <v>67</v>
      </c>
      <c r="C29" s="242"/>
      <c r="D29" s="242"/>
      <c r="E29" s="242"/>
      <c r="F29" s="242"/>
      <c r="G29" s="242"/>
      <c r="H29" s="242"/>
      <c r="I29" s="242"/>
      <c r="J29" s="242"/>
      <c r="K29" s="33"/>
    </row>
    <row r="30" spans="1:11" ht="15">
      <c r="A30" s="20" t="s">
        <v>2</v>
      </c>
      <c r="B30" s="242" t="s">
        <v>58</v>
      </c>
      <c r="C30" s="242"/>
      <c r="D30" s="242"/>
      <c r="E30" s="242"/>
      <c r="F30" s="242"/>
      <c r="G30" s="242"/>
      <c r="H30" s="242"/>
      <c r="I30" s="242"/>
      <c r="J30" s="242"/>
      <c r="K30" s="33"/>
    </row>
    <row r="32" ht="135">
      <c r="A32" s="171" t="s">
        <v>727</v>
      </c>
    </row>
    <row r="33" ht="15">
      <c r="A33" s="136"/>
    </row>
    <row r="34" ht="45">
      <c r="A34" s="171" t="s">
        <v>728</v>
      </c>
    </row>
    <row r="35" ht="75">
      <c r="A35" s="171" t="s">
        <v>729</v>
      </c>
    </row>
    <row r="36" ht="105" hidden="1">
      <c r="A36" s="171" t="s">
        <v>278</v>
      </c>
    </row>
    <row r="37" ht="105" hidden="1">
      <c r="A37" s="171" t="s">
        <v>174</v>
      </c>
    </row>
    <row r="38" ht="120" hidden="1">
      <c r="A38" s="171" t="s">
        <v>196</v>
      </c>
    </row>
    <row r="39" ht="90" hidden="1">
      <c r="A39" s="171" t="s">
        <v>121</v>
      </c>
    </row>
    <row r="40" ht="90" hidden="1">
      <c r="A40" s="171" t="s">
        <v>122</v>
      </c>
    </row>
    <row r="41" ht="75" hidden="1">
      <c r="A41" s="171" t="s">
        <v>123</v>
      </c>
    </row>
    <row r="42" ht="75" hidden="1">
      <c r="A42" s="171" t="s">
        <v>273</v>
      </c>
    </row>
    <row r="43" ht="105" hidden="1">
      <c r="A43" s="171" t="s">
        <v>124</v>
      </c>
    </row>
    <row r="44" ht="15" hidden="1">
      <c r="A44" s="171"/>
    </row>
    <row r="45" ht="15" hidden="1">
      <c r="A45" s="171"/>
    </row>
    <row r="46" ht="75">
      <c r="A46" s="171" t="s">
        <v>730</v>
      </c>
    </row>
    <row r="47" ht="105">
      <c r="A47" s="171" t="s">
        <v>731</v>
      </c>
    </row>
  </sheetData>
  <sheetProtection/>
  <mergeCells count="74">
    <mergeCell ref="A25:H25"/>
    <mergeCell ref="I25:J25"/>
    <mergeCell ref="B27:J27"/>
    <mergeCell ref="B28:J28"/>
    <mergeCell ref="B29:J29"/>
    <mergeCell ref="B30:J30"/>
    <mergeCell ref="A23:C23"/>
    <mergeCell ref="D23:E23"/>
    <mergeCell ref="F23:G23"/>
    <mergeCell ref="H23:I23"/>
    <mergeCell ref="A24:C24"/>
    <mergeCell ref="D24:E24"/>
    <mergeCell ref="F24:G24"/>
    <mergeCell ref="H24:I24"/>
    <mergeCell ref="A21:C21"/>
    <mergeCell ref="D21:E21"/>
    <mergeCell ref="F21:G21"/>
    <mergeCell ref="H21:I21"/>
    <mergeCell ref="A22:C22"/>
    <mergeCell ref="D22:E22"/>
    <mergeCell ref="F22:G22"/>
    <mergeCell ref="H22:I22"/>
    <mergeCell ref="A18:J18"/>
    <mergeCell ref="A19:C19"/>
    <mergeCell ref="D19:E19"/>
    <mergeCell ref="F19:G19"/>
    <mergeCell ref="H19:I19"/>
    <mergeCell ref="A20:C20"/>
    <mergeCell ref="D20:E20"/>
    <mergeCell ref="F20:G20"/>
    <mergeCell ref="H20:I20"/>
    <mergeCell ref="A17:C17"/>
    <mergeCell ref="D17:E17"/>
    <mergeCell ref="F17:G17"/>
    <mergeCell ref="A15:C15"/>
    <mergeCell ref="D15:E15"/>
    <mergeCell ref="F15:G15"/>
    <mergeCell ref="A16:C16"/>
    <mergeCell ref="D16:E16"/>
    <mergeCell ref="F16:G16"/>
    <mergeCell ref="A13:C13"/>
    <mergeCell ref="D13:E13"/>
    <mergeCell ref="F13:G13"/>
    <mergeCell ref="A14:C14"/>
    <mergeCell ref="D14:E14"/>
    <mergeCell ref="F14:G14"/>
    <mergeCell ref="A12:C12"/>
    <mergeCell ref="D12:E12"/>
    <mergeCell ref="F12:G12"/>
    <mergeCell ref="A9:B9"/>
    <mergeCell ref="C9:F9"/>
    <mergeCell ref="G9:I9"/>
    <mergeCell ref="J9:K9"/>
    <mergeCell ref="A10:C11"/>
    <mergeCell ref="D10:G10"/>
    <mergeCell ref="H10:H11"/>
    <mergeCell ref="I10:I11"/>
    <mergeCell ref="J10:J11"/>
    <mergeCell ref="K10:K11"/>
    <mergeCell ref="D11:E11"/>
    <mergeCell ref="F11:G11"/>
    <mergeCell ref="A6:B6"/>
    <mergeCell ref="C6:K6"/>
    <mergeCell ref="A7:B8"/>
    <mergeCell ref="C7:F8"/>
    <mergeCell ref="G7:I8"/>
    <mergeCell ref="J7:K8"/>
    <mergeCell ref="A1:A2"/>
    <mergeCell ref="B1:K1"/>
    <mergeCell ref="B2:K2"/>
    <mergeCell ref="A3:K3"/>
    <mergeCell ref="B4:K4"/>
    <mergeCell ref="B5:H5"/>
    <mergeCell ref="J5:K5"/>
  </mergeCells>
  <dataValidations count="2">
    <dataValidation type="list" allowBlank="1" showInputMessage="1" showErrorMessage="1" prompt="Elegir un objetivo estratégico de la lista" sqref="C6:K6">
      <formula1>$A$36:$A$43</formula1>
    </dataValidation>
    <dataValidation allowBlank="1" showInputMessage="1" showErrorMessage="1" prompt="Registre para el período en cuestión, el valor de las inversiones de acuerdo con la fuente de recursos" sqref="K20:K22 D20:F23 H20:H23 B21:B23 J20:J24"/>
  </dataValidation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H205"/>
  <sheetViews>
    <sheetView zoomScale="90" zoomScaleNormal="90" zoomScalePageLayoutView="0" workbookViewId="0" topLeftCell="A1">
      <selection activeCell="A10" sqref="A10:C11"/>
    </sheetView>
  </sheetViews>
  <sheetFormatPr defaultColWidth="11.421875" defaultRowHeight="15" outlineLevelRow="1"/>
  <cols>
    <col min="1" max="1" width="18.7109375" style="6" customWidth="1"/>
    <col min="2" max="2" width="10.57421875" style="6" customWidth="1"/>
    <col min="3" max="3" width="11.00390625" style="6" customWidth="1"/>
    <col min="4" max="4" width="10.140625" style="6" customWidth="1"/>
    <col min="5" max="5" width="13.00390625" style="6" customWidth="1"/>
    <col min="6" max="6" width="11.8515625" style="6" customWidth="1"/>
    <col min="7" max="7" width="12.57421875" style="6" customWidth="1"/>
    <col min="8" max="8" width="16.421875" style="6" customWidth="1"/>
    <col min="9" max="9" width="18.7109375" style="6" customWidth="1"/>
    <col min="10" max="10" width="14.00390625" style="6" customWidth="1"/>
    <col min="11" max="11" width="29.7109375" style="55" customWidth="1"/>
    <col min="12" max="23" width="10.7109375" style="6" customWidth="1"/>
    <col min="24" max="24" width="11.421875" style="6" customWidth="1"/>
    <col min="25" max="25" width="22.421875" style="6" customWidth="1"/>
    <col min="26" max="26" width="24.57421875" style="6" customWidth="1"/>
    <col min="27" max="16384" width="11.421875" style="6" customWidth="1"/>
  </cols>
  <sheetData>
    <row r="1" spans="1:11" ht="24" customHeight="1">
      <c r="A1" s="255"/>
      <c r="B1" s="266" t="str">
        <f>+'1.Matriz de Plan de acción'!B1</f>
        <v>Formulación de planes de acción de unidades académicas</v>
      </c>
      <c r="C1" s="266"/>
      <c r="D1" s="266"/>
      <c r="E1" s="266"/>
      <c r="F1" s="266"/>
      <c r="G1" s="266"/>
      <c r="H1" s="266"/>
      <c r="I1" s="266"/>
      <c r="J1" s="266"/>
      <c r="K1" s="43"/>
    </row>
    <row r="2" spans="1:11" ht="36" customHeight="1">
      <c r="A2" s="255"/>
      <c r="B2" s="265" t="str">
        <f>+'1.Matriz de Plan de acción'!B2</f>
        <v>Dirección de Desarrollo Institucional
Gestión de la Dinámica Organizacional </v>
      </c>
      <c r="C2" s="265"/>
      <c r="D2" s="265"/>
      <c r="E2" s="265"/>
      <c r="F2" s="265"/>
      <c r="G2" s="265"/>
      <c r="H2" s="265"/>
      <c r="I2" s="265"/>
      <c r="J2" s="265"/>
      <c r="K2" s="43"/>
    </row>
    <row r="3" spans="1:11" ht="46.5" customHeight="1">
      <c r="A3" s="250" t="s">
        <v>65</v>
      </c>
      <c r="B3" s="251"/>
      <c r="C3" s="251"/>
      <c r="D3" s="251"/>
      <c r="E3" s="251"/>
      <c r="F3" s="251"/>
      <c r="G3" s="251"/>
      <c r="H3" s="251"/>
      <c r="I3" s="251"/>
      <c r="J3" s="251"/>
      <c r="K3" s="44"/>
    </row>
    <row r="4" spans="1:11" ht="19.5" customHeight="1">
      <c r="A4" s="25" t="s">
        <v>13</v>
      </c>
      <c r="B4" s="262">
        <f>+'0.Inicio'!C5</f>
        <v>0</v>
      </c>
      <c r="C4" s="263"/>
      <c r="D4" s="263"/>
      <c r="E4" s="263"/>
      <c r="F4" s="263"/>
      <c r="G4" s="263"/>
      <c r="H4" s="263"/>
      <c r="I4" s="263"/>
      <c r="J4" s="264"/>
      <c r="K4" s="45"/>
    </row>
    <row r="5" spans="1:11" ht="38.25" customHeight="1">
      <c r="A5" s="25" t="s">
        <v>18</v>
      </c>
      <c r="B5" s="254">
        <f>+'0.Inicio'!D7</f>
        <v>0</v>
      </c>
      <c r="C5" s="254"/>
      <c r="D5" s="254"/>
      <c r="E5" s="254"/>
      <c r="F5" s="254"/>
      <c r="G5" s="254"/>
      <c r="H5" s="254"/>
      <c r="I5" s="30" t="s">
        <v>24</v>
      </c>
      <c r="J5" s="26">
        <f>+'0.Inicio'!K7</f>
        <v>0</v>
      </c>
      <c r="K5" s="45"/>
    </row>
    <row r="6" spans="1:11" ht="81.75" customHeight="1">
      <c r="A6" s="252" t="s">
        <v>69</v>
      </c>
      <c r="B6" s="253"/>
      <c r="C6" s="262"/>
      <c r="D6" s="263"/>
      <c r="E6" s="263"/>
      <c r="F6" s="263"/>
      <c r="G6" s="263"/>
      <c r="H6" s="263"/>
      <c r="I6" s="263"/>
      <c r="J6" s="264"/>
      <c r="K6" s="45"/>
    </row>
    <row r="7" spans="1:11" ht="13.5" customHeight="1">
      <c r="A7" s="256" t="s">
        <v>68</v>
      </c>
      <c r="B7" s="258"/>
      <c r="C7" s="256" t="s">
        <v>66</v>
      </c>
      <c r="D7" s="257"/>
      <c r="E7" s="257"/>
      <c r="F7" s="258"/>
      <c r="G7" s="256" t="s">
        <v>44</v>
      </c>
      <c r="H7" s="258"/>
      <c r="I7" s="249" t="s">
        <v>27</v>
      </c>
      <c r="J7" s="249"/>
      <c r="K7" s="46"/>
    </row>
    <row r="8" spans="1:11" ht="56.25" customHeight="1">
      <c r="A8" s="259"/>
      <c r="B8" s="261"/>
      <c r="C8" s="259"/>
      <c r="D8" s="260"/>
      <c r="E8" s="260"/>
      <c r="F8" s="261"/>
      <c r="G8" s="259"/>
      <c r="H8" s="261"/>
      <c r="I8" s="249"/>
      <c r="J8" s="249"/>
      <c r="K8" s="46"/>
    </row>
    <row r="9" spans="1:19" ht="90.75" customHeight="1">
      <c r="A9" s="254"/>
      <c r="B9" s="254"/>
      <c r="C9" s="254"/>
      <c r="D9" s="254"/>
      <c r="E9" s="254"/>
      <c r="F9" s="254"/>
      <c r="G9" s="254"/>
      <c r="H9" s="254"/>
      <c r="I9" s="254">
        <f>IF(A9="","",VLOOKUP(A9,$B$52:$C$121,2,FALSE))</f>
      </c>
      <c r="J9" s="254"/>
      <c r="K9" s="45"/>
      <c r="L9" s="34"/>
      <c r="M9" s="34"/>
      <c r="N9" s="34"/>
      <c r="O9" s="34"/>
      <c r="P9" s="34"/>
      <c r="Q9" s="34"/>
      <c r="R9" s="34"/>
      <c r="S9" s="34"/>
    </row>
    <row r="10" spans="1:33" ht="32.25" customHeight="1">
      <c r="A10" s="249" t="s">
        <v>23</v>
      </c>
      <c r="B10" s="249"/>
      <c r="C10" s="249"/>
      <c r="D10" s="249" t="s">
        <v>14</v>
      </c>
      <c r="E10" s="249"/>
      <c r="F10" s="249"/>
      <c r="G10" s="249"/>
      <c r="H10" s="249" t="s">
        <v>19</v>
      </c>
      <c r="I10" s="249" t="s">
        <v>21</v>
      </c>
      <c r="J10" s="249" t="s">
        <v>22</v>
      </c>
      <c r="K10" s="271" t="s">
        <v>109</v>
      </c>
      <c r="L10" s="268" t="s">
        <v>96</v>
      </c>
      <c r="M10" s="269"/>
      <c r="N10" s="269"/>
      <c r="O10" s="269"/>
      <c r="P10" s="269"/>
      <c r="Q10" s="269"/>
      <c r="R10" s="269"/>
      <c r="S10" s="269"/>
      <c r="T10" s="269"/>
      <c r="U10" s="269"/>
      <c r="V10" s="269"/>
      <c r="W10" s="269"/>
      <c r="X10" s="270"/>
      <c r="Z10" s="273" t="s">
        <v>88</v>
      </c>
      <c r="AA10" s="273"/>
      <c r="AB10" s="273"/>
      <c r="AC10" s="273"/>
      <c r="AD10" s="273"/>
      <c r="AE10" s="273"/>
      <c r="AF10" s="273"/>
      <c r="AG10" s="273"/>
    </row>
    <row r="11" spans="1:34" ht="81.75" customHeight="1">
      <c r="A11" s="249"/>
      <c r="B11" s="249"/>
      <c r="C11" s="249"/>
      <c r="D11" s="249" t="s">
        <v>4</v>
      </c>
      <c r="E11" s="249"/>
      <c r="F11" s="249" t="s">
        <v>5</v>
      </c>
      <c r="G11" s="249"/>
      <c r="H11" s="249"/>
      <c r="I11" s="249"/>
      <c r="J11" s="249"/>
      <c r="K11" s="272"/>
      <c r="L11" s="42" t="s">
        <v>97</v>
      </c>
      <c r="M11" s="42" t="s">
        <v>98</v>
      </c>
      <c r="N11" s="42" t="s">
        <v>99</v>
      </c>
      <c r="O11" s="42" t="s">
        <v>100</v>
      </c>
      <c r="P11" s="42" t="s">
        <v>101</v>
      </c>
      <c r="Q11" s="42" t="s">
        <v>102</v>
      </c>
      <c r="R11" s="42" t="s">
        <v>103</v>
      </c>
      <c r="S11" s="42" t="s">
        <v>104</v>
      </c>
      <c r="T11" s="42" t="s">
        <v>105</v>
      </c>
      <c r="U11" s="42" t="s">
        <v>106</v>
      </c>
      <c r="V11" s="42" t="s">
        <v>107</v>
      </c>
      <c r="W11" s="42" t="s">
        <v>108</v>
      </c>
      <c r="X11" s="42" t="s">
        <v>94</v>
      </c>
      <c r="Z11" s="36" t="s">
        <v>76</v>
      </c>
      <c r="AA11" s="36" t="s">
        <v>89</v>
      </c>
      <c r="AB11" s="36" t="s">
        <v>90</v>
      </c>
      <c r="AC11" s="36" t="s">
        <v>93</v>
      </c>
      <c r="AD11" s="36">
        <v>2014</v>
      </c>
      <c r="AE11" s="36">
        <v>2015</v>
      </c>
      <c r="AF11" s="36">
        <v>2016</v>
      </c>
      <c r="AG11" s="36"/>
      <c r="AH11" s="6" t="s">
        <v>95</v>
      </c>
    </row>
    <row r="12" spans="1:33" ht="70.5" customHeight="1">
      <c r="A12" s="235"/>
      <c r="B12" s="235"/>
      <c r="C12" s="235"/>
      <c r="D12" s="235"/>
      <c r="E12" s="235"/>
      <c r="F12" s="235"/>
      <c r="G12" s="235"/>
      <c r="H12" s="27"/>
      <c r="I12" s="28"/>
      <c r="J12" s="28"/>
      <c r="K12" s="47" t="s">
        <v>110</v>
      </c>
      <c r="L12" s="40"/>
      <c r="M12" s="40"/>
      <c r="N12" s="40"/>
      <c r="O12" s="40"/>
      <c r="P12" s="40"/>
      <c r="Q12" s="40"/>
      <c r="R12" s="40"/>
      <c r="S12" s="40"/>
      <c r="T12" s="40"/>
      <c r="U12" s="40"/>
      <c r="V12" s="40"/>
      <c r="W12" s="40"/>
      <c r="X12" s="40">
        <f aca="true" t="shared" si="0" ref="X12:X25">+SUM(L12:W12)</f>
        <v>0</v>
      </c>
      <c r="Y12" s="56" t="s">
        <v>111</v>
      </c>
      <c r="Z12" s="35" t="s">
        <v>72</v>
      </c>
      <c r="AA12" s="35" t="s">
        <v>91</v>
      </c>
      <c r="AB12" s="35"/>
      <c r="AC12" s="35" t="s">
        <v>92</v>
      </c>
      <c r="AD12" s="35">
        <v>300</v>
      </c>
      <c r="AE12" s="35">
        <v>200</v>
      </c>
      <c r="AF12" s="35">
        <v>300</v>
      </c>
      <c r="AG12" s="35"/>
    </row>
    <row r="13" spans="1:33" ht="38.25" customHeight="1">
      <c r="A13" s="235"/>
      <c r="B13" s="235"/>
      <c r="C13" s="235"/>
      <c r="D13" s="235"/>
      <c r="E13" s="235"/>
      <c r="F13" s="235"/>
      <c r="G13" s="235"/>
      <c r="H13" s="27"/>
      <c r="I13" s="28"/>
      <c r="J13" s="28"/>
      <c r="K13" s="47"/>
      <c r="L13" s="40"/>
      <c r="M13" s="40"/>
      <c r="N13" s="40"/>
      <c r="O13" s="40"/>
      <c r="P13" s="40"/>
      <c r="Q13" s="40"/>
      <c r="R13" s="40"/>
      <c r="S13" s="40"/>
      <c r="T13" s="40"/>
      <c r="U13" s="40"/>
      <c r="V13" s="40"/>
      <c r="W13" s="40"/>
      <c r="X13" s="40">
        <f t="shared" si="0"/>
        <v>0</v>
      </c>
      <c r="Z13" s="35" t="s">
        <v>75</v>
      </c>
      <c r="AA13" s="35" t="s">
        <v>91</v>
      </c>
      <c r="AB13" s="35">
        <v>1</v>
      </c>
      <c r="AC13" s="35" t="s">
        <v>92</v>
      </c>
      <c r="AD13" s="35">
        <v>50</v>
      </c>
      <c r="AE13" s="35">
        <v>100</v>
      </c>
      <c r="AF13" s="35">
        <v>60</v>
      </c>
      <c r="AG13" s="35"/>
    </row>
    <row r="14" spans="1:33" ht="19.5" customHeight="1">
      <c r="A14" s="235"/>
      <c r="B14" s="235"/>
      <c r="C14" s="235"/>
      <c r="D14" s="235"/>
      <c r="E14" s="235"/>
      <c r="F14" s="235"/>
      <c r="G14" s="235"/>
      <c r="H14" s="27"/>
      <c r="I14" s="28"/>
      <c r="J14" s="28"/>
      <c r="K14" s="47"/>
      <c r="L14" s="40"/>
      <c r="M14" s="40"/>
      <c r="N14" s="40"/>
      <c r="O14" s="40"/>
      <c r="P14" s="40"/>
      <c r="Q14" s="40"/>
      <c r="R14" s="40"/>
      <c r="S14" s="40"/>
      <c r="T14" s="40"/>
      <c r="U14" s="40"/>
      <c r="V14" s="40"/>
      <c r="W14" s="40"/>
      <c r="X14" s="40">
        <f t="shared" si="0"/>
        <v>0</v>
      </c>
      <c r="Z14" s="35" t="s">
        <v>74</v>
      </c>
      <c r="AA14" s="35" t="s">
        <v>91</v>
      </c>
      <c r="AB14" s="35"/>
      <c r="AC14" s="35"/>
      <c r="AD14" s="35"/>
      <c r="AE14" s="35"/>
      <c r="AF14" s="35"/>
      <c r="AG14" s="35"/>
    </row>
    <row r="15" spans="1:33" ht="19.5" customHeight="1">
      <c r="A15" s="235"/>
      <c r="B15" s="235"/>
      <c r="C15" s="235"/>
      <c r="D15" s="235"/>
      <c r="E15" s="235"/>
      <c r="F15" s="235"/>
      <c r="G15" s="235"/>
      <c r="H15" s="27"/>
      <c r="I15" s="28"/>
      <c r="J15" s="28"/>
      <c r="K15" s="47"/>
      <c r="L15" s="40"/>
      <c r="M15" s="40"/>
      <c r="N15" s="40"/>
      <c r="O15" s="40"/>
      <c r="P15" s="40"/>
      <c r="Q15" s="40"/>
      <c r="R15" s="40"/>
      <c r="S15" s="40"/>
      <c r="T15" s="40"/>
      <c r="U15" s="40"/>
      <c r="V15" s="40"/>
      <c r="W15" s="40"/>
      <c r="X15" s="40">
        <f t="shared" si="0"/>
        <v>0</v>
      </c>
      <c r="Z15" s="35" t="s">
        <v>77</v>
      </c>
      <c r="AA15" s="35" t="s">
        <v>91</v>
      </c>
      <c r="AB15" s="35"/>
      <c r="AC15" s="35"/>
      <c r="AD15" s="35"/>
      <c r="AE15" s="35"/>
      <c r="AF15" s="35"/>
      <c r="AG15" s="35"/>
    </row>
    <row r="16" spans="1:33" ht="19.5" customHeight="1">
      <c r="A16" s="235"/>
      <c r="B16" s="235"/>
      <c r="C16" s="235"/>
      <c r="D16" s="235"/>
      <c r="E16" s="235"/>
      <c r="F16" s="235"/>
      <c r="G16" s="235"/>
      <c r="H16" s="27"/>
      <c r="I16" s="28"/>
      <c r="J16" s="28"/>
      <c r="K16" s="47"/>
      <c r="L16" s="40"/>
      <c r="M16" s="40"/>
      <c r="N16" s="40"/>
      <c r="O16" s="40"/>
      <c r="P16" s="40"/>
      <c r="Q16" s="40"/>
      <c r="R16" s="40"/>
      <c r="S16" s="40"/>
      <c r="T16" s="40"/>
      <c r="U16" s="40"/>
      <c r="V16" s="40"/>
      <c r="W16" s="40"/>
      <c r="X16" s="40">
        <f t="shared" si="0"/>
        <v>0</v>
      </c>
      <c r="Z16" s="35" t="s">
        <v>73</v>
      </c>
      <c r="AA16" s="35" t="s">
        <v>91</v>
      </c>
      <c r="AB16" s="35"/>
      <c r="AC16" s="35"/>
      <c r="AD16" s="35"/>
      <c r="AE16" s="35"/>
      <c r="AF16" s="35"/>
      <c r="AG16" s="35"/>
    </row>
    <row r="17" spans="1:33" ht="19.5" customHeight="1">
      <c r="A17" s="235"/>
      <c r="B17" s="235"/>
      <c r="C17" s="235"/>
      <c r="D17" s="235"/>
      <c r="E17" s="235"/>
      <c r="F17" s="235"/>
      <c r="G17" s="235"/>
      <c r="H17" s="27"/>
      <c r="I17" s="28"/>
      <c r="J17" s="28"/>
      <c r="K17" s="47"/>
      <c r="L17" s="40"/>
      <c r="M17" s="40"/>
      <c r="N17" s="40"/>
      <c r="O17" s="40"/>
      <c r="P17" s="40"/>
      <c r="Q17" s="40"/>
      <c r="R17" s="40"/>
      <c r="S17" s="40"/>
      <c r="T17" s="40"/>
      <c r="U17" s="40"/>
      <c r="V17" s="40"/>
      <c r="W17" s="40"/>
      <c r="X17" s="40">
        <f t="shared" si="0"/>
        <v>0</v>
      </c>
      <c r="Z17" s="35" t="s">
        <v>78</v>
      </c>
      <c r="AA17" s="35" t="s">
        <v>91</v>
      </c>
      <c r="AB17" s="35"/>
      <c r="AC17" s="35"/>
      <c r="AD17" s="35"/>
      <c r="AE17" s="35"/>
      <c r="AF17" s="35"/>
      <c r="AG17" s="35"/>
    </row>
    <row r="18" spans="1:33" ht="19.5" customHeight="1">
      <c r="A18" s="235"/>
      <c r="B18" s="235"/>
      <c r="C18" s="235"/>
      <c r="D18" s="235"/>
      <c r="E18" s="235"/>
      <c r="F18" s="235"/>
      <c r="G18" s="235"/>
      <c r="H18" s="27"/>
      <c r="I18" s="28"/>
      <c r="J18" s="28"/>
      <c r="K18" s="47"/>
      <c r="L18" s="40"/>
      <c r="M18" s="40"/>
      <c r="N18" s="40"/>
      <c r="O18" s="40"/>
      <c r="P18" s="40"/>
      <c r="Q18" s="40"/>
      <c r="R18" s="40"/>
      <c r="S18" s="40"/>
      <c r="T18" s="40"/>
      <c r="U18" s="40"/>
      <c r="V18" s="40"/>
      <c r="W18" s="40"/>
      <c r="X18" s="40">
        <f t="shared" si="0"/>
        <v>0</v>
      </c>
      <c r="Z18" s="35" t="s">
        <v>79</v>
      </c>
      <c r="AA18" s="35" t="s">
        <v>91</v>
      </c>
      <c r="AB18" s="35"/>
      <c r="AC18" s="35"/>
      <c r="AD18" s="35"/>
      <c r="AE18" s="35"/>
      <c r="AF18" s="35"/>
      <c r="AG18" s="35"/>
    </row>
    <row r="19" spans="1:33" ht="36.75" customHeight="1">
      <c r="A19" s="235"/>
      <c r="B19" s="235"/>
      <c r="C19" s="235"/>
      <c r="D19" s="235"/>
      <c r="E19" s="235"/>
      <c r="F19" s="235"/>
      <c r="G19" s="235"/>
      <c r="H19" s="27"/>
      <c r="I19" s="28"/>
      <c r="J19" s="28"/>
      <c r="K19" s="47"/>
      <c r="L19" s="40"/>
      <c r="M19" s="40"/>
      <c r="N19" s="40"/>
      <c r="O19" s="40"/>
      <c r="P19" s="40"/>
      <c r="Q19" s="40"/>
      <c r="R19" s="40"/>
      <c r="S19" s="40"/>
      <c r="T19" s="40"/>
      <c r="U19" s="40"/>
      <c r="V19" s="40"/>
      <c r="W19" s="40"/>
      <c r="X19" s="40">
        <f t="shared" si="0"/>
        <v>0</v>
      </c>
      <c r="Z19" s="35" t="s">
        <v>80</v>
      </c>
      <c r="AA19" s="35" t="s">
        <v>82</v>
      </c>
      <c r="AB19" s="35"/>
      <c r="AC19" s="35"/>
      <c r="AD19" s="35"/>
      <c r="AE19" s="35"/>
      <c r="AF19" s="35"/>
      <c r="AG19" s="35"/>
    </row>
    <row r="20" spans="1:33" ht="19.5" customHeight="1">
      <c r="A20" s="235"/>
      <c r="B20" s="235"/>
      <c r="C20" s="235"/>
      <c r="D20" s="235"/>
      <c r="E20" s="235"/>
      <c r="F20" s="235"/>
      <c r="G20" s="235"/>
      <c r="H20" s="27"/>
      <c r="I20" s="28"/>
      <c r="J20" s="28"/>
      <c r="K20" s="47"/>
      <c r="L20" s="40"/>
      <c r="M20" s="40"/>
      <c r="N20" s="40"/>
      <c r="O20" s="40"/>
      <c r="P20" s="40"/>
      <c r="Q20" s="40"/>
      <c r="R20" s="40"/>
      <c r="S20" s="40"/>
      <c r="T20" s="40"/>
      <c r="U20" s="40"/>
      <c r="V20" s="40"/>
      <c r="W20" s="40"/>
      <c r="X20" s="40">
        <f t="shared" si="0"/>
        <v>0</v>
      </c>
      <c r="Z20" s="35" t="s">
        <v>81</v>
      </c>
      <c r="AA20" s="35"/>
      <c r="AB20" s="35"/>
      <c r="AC20" s="35"/>
      <c r="AD20" s="35"/>
      <c r="AE20" s="35"/>
      <c r="AF20" s="35"/>
      <c r="AG20" s="35"/>
    </row>
    <row r="21" spans="1:33" ht="19.5" customHeight="1">
      <c r="A21" s="235"/>
      <c r="B21" s="235"/>
      <c r="C21" s="235"/>
      <c r="D21" s="235"/>
      <c r="E21" s="235"/>
      <c r="F21" s="235"/>
      <c r="G21" s="235"/>
      <c r="H21" s="27"/>
      <c r="I21" s="28"/>
      <c r="J21" s="28"/>
      <c r="K21" s="47"/>
      <c r="L21" s="40"/>
      <c r="M21" s="40"/>
      <c r="N21" s="40"/>
      <c r="O21" s="40"/>
      <c r="P21" s="40"/>
      <c r="Q21" s="40"/>
      <c r="R21" s="40"/>
      <c r="S21" s="40"/>
      <c r="T21" s="40"/>
      <c r="U21" s="40"/>
      <c r="V21" s="40"/>
      <c r="W21" s="40"/>
      <c r="X21" s="40">
        <f t="shared" si="0"/>
        <v>0</v>
      </c>
      <c r="Z21" s="35" t="s">
        <v>83</v>
      </c>
      <c r="AA21" s="35"/>
      <c r="AB21" s="35"/>
      <c r="AC21" s="35"/>
      <c r="AD21" s="35"/>
      <c r="AE21" s="35"/>
      <c r="AF21" s="35"/>
      <c r="AG21" s="35"/>
    </row>
    <row r="22" spans="1:33" ht="19.5" customHeight="1">
      <c r="A22" s="235"/>
      <c r="B22" s="235"/>
      <c r="C22" s="235"/>
      <c r="D22" s="235"/>
      <c r="E22" s="235"/>
      <c r="F22" s="235"/>
      <c r="G22" s="235"/>
      <c r="H22" s="27"/>
      <c r="I22" s="28"/>
      <c r="J22" s="28"/>
      <c r="K22" s="47"/>
      <c r="L22" s="40"/>
      <c r="M22" s="40"/>
      <c r="N22" s="40"/>
      <c r="O22" s="40"/>
      <c r="P22" s="40"/>
      <c r="Q22" s="40"/>
      <c r="R22" s="40"/>
      <c r="S22" s="40"/>
      <c r="T22" s="40"/>
      <c r="U22" s="40"/>
      <c r="V22" s="40"/>
      <c r="W22" s="40"/>
      <c r="X22" s="40">
        <f t="shared" si="0"/>
        <v>0</v>
      </c>
      <c r="Z22" s="35" t="s">
        <v>83</v>
      </c>
      <c r="AA22" s="35"/>
      <c r="AB22" s="35"/>
      <c r="AC22" s="35"/>
      <c r="AD22" s="35"/>
      <c r="AE22" s="35"/>
      <c r="AF22" s="35"/>
      <c r="AG22" s="35"/>
    </row>
    <row r="23" spans="1:33" ht="19.5" customHeight="1">
      <c r="A23" s="235"/>
      <c r="B23" s="235"/>
      <c r="C23" s="235"/>
      <c r="D23" s="235"/>
      <c r="E23" s="235"/>
      <c r="F23" s="235"/>
      <c r="G23" s="235"/>
      <c r="H23" s="27"/>
      <c r="I23" s="28"/>
      <c r="J23" s="28"/>
      <c r="K23" s="47"/>
      <c r="L23" s="40"/>
      <c r="M23" s="40"/>
      <c r="N23" s="40"/>
      <c r="O23" s="40"/>
      <c r="P23" s="40"/>
      <c r="Q23" s="40"/>
      <c r="R23" s="40"/>
      <c r="S23" s="40"/>
      <c r="T23" s="40"/>
      <c r="U23" s="40"/>
      <c r="V23" s="40"/>
      <c r="W23" s="40"/>
      <c r="X23" s="40">
        <f t="shared" si="0"/>
        <v>0</v>
      </c>
      <c r="Z23" s="35" t="s">
        <v>83</v>
      </c>
      <c r="AA23" s="35"/>
      <c r="AB23" s="35"/>
      <c r="AC23" s="35"/>
      <c r="AD23" s="35"/>
      <c r="AE23" s="35"/>
      <c r="AF23" s="35"/>
      <c r="AG23" s="35"/>
    </row>
    <row r="24" spans="1:33" ht="19.5" customHeight="1">
      <c r="A24" s="235"/>
      <c r="B24" s="235"/>
      <c r="C24" s="235"/>
      <c r="D24" s="235"/>
      <c r="E24" s="235"/>
      <c r="F24" s="235"/>
      <c r="G24" s="235"/>
      <c r="H24" s="27"/>
      <c r="I24" s="28"/>
      <c r="J24" s="28"/>
      <c r="K24" s="47"/>
      <c r="L24" s="40"/>
      <c r="M24" s="40"/>
      <c r="N24" s="40"/>
      <c r="O24" s="41"/>
      <c r="P24" s="40"/>
      <c r="Q24" s="40"/>
      <c r="R24" s="40"/>
      <c r="S24" s="40"/>
      <c r="T24" s="40"/>
      <c r="U24" s="40"/>
      <c r="V24" s="40"/>
      <c r="W24" s="40"/>
      <c r="X24" s="40">
        <f t="shared" si="0"/>
        <v>0</v>
      </c>
      <c r="Z24" s="35" t="s">
        <v>84</v>
      </c>
      <c r="AA24" s="35" t="s">
        <v>85</v>
      </c>
      <c r="AB24" s="35"/>
      <c r="AC24" s="35"/>
      <c r="AD24" s="35"/>
      <c r="AE24" s="35"/>
      <c r="AF24" s="35"/>
      <c r="AG24" s="35"/>
    </row>
    <row r="25" spans="1:33" ht="40.5" customHeight="1">
      <c r="A25" s="235"/>
      <c r="B25" s="235"/>
      <c r="C25" s="235"/>
      <c r="D25" s="235"/>
      <c r="E25" s="235"/>
      <c r="F25" s="235"/>
      <c r="G25" s="235"/>
      <c r="H25" s="27"/>
      <c r="I25" s="28"/>
      <c r="J25" s="28"/>
      <c r="K25" s="47"/>
      <c r="L25" s="40"/>
      <c r="M25" s="40"/>
      <c r="N25" s="40"/>
      <c r="O25" s="41"/>
      <c r="P25" s="40"/>
      <c r="Q25" s="40"/>
      <c r="R25" s="40"/>
      <c r="S25" s="40"/>
      <c r="T25" s="40"/>
      <c r="U25" s="40"/>
      <c r="V25" s="40"/>
      <c r="W25" s="40"/>
      <c r="X25" s="40">
        <f t="shared" si="0"/>
        <v>0</v>
      </c>
      <c r="Z25" s="35" t="s">
        <v>86</v>
      </c>
      <c r="AA25" s="35" t="s">
        <v>87</v>
      </c>
      <c r="AB25" s="35"/>
      <c r="AC25" s="35"/>
      <c r="AD25" s="35"/>
      <c r="AE25" s="35"/>
      <c r="AF25" s="35"/>
      <c r="AG25" s="35"/>
    </row>
    <row r="26" spans="1:14" ht="69">
      <c r="A26" s="234" t="s">
        <v>45</v>
      </c>
      <c r="B26" s="234"/>
      <c r="C26" s="234"/>
      <c r="D26" s="234"/>
      <c r="E26" s="234"/>
      <c r="F26" s="234"/>
      <c r="G26" s="234"/>
      <c r="H26" s="234"/>
      <c r="I26" s="234"/>
      <c r="J26" s="234"/>
      <c r="K26" s="48"/>
      <c r="L26" s="21" t="s">
        <v>49</v>
      </c>
      <c r="M26" s="21"/>
      <c r="N26" s="21"/>
    </row>
    <row r="27" spans="1:11" ht="36" customHeight="1">
      <c r="A27" s="37"/>
      <c r="B27" s="234">
        <v>2014</v>
      </c>
      <c r="C27" s="234"/>
      <c r="D27" s="234">
        <v>2015</v>
      </c>
      <c r="E27" s="234"/>
      <c r="F27" s="234">
        <v>2016</v>
      </c>
      <c r="G27" s="234"/>
      <c r="H27" s="234"/>
      <c r="I27" s="234"/>
      <c r="J27" s="32" t="s">
        <v>94</v>
      </c>
      <c r="K27" s="48"/>
    </row>
    <row r="28" spans="1:11" ht="50.25" customHeight="1">
      <c r="A28" s="32" t="s">
        <v>0</v>
      </c>
      <c r="B28" s="232"/>
      <c r="C28" s="233"/>
      <c r="D28" s="232"/>
      <c r="E28" s="233"/>
      <c r="F28" s="232"/>
      <c r="G28" s="233"/>
      <c r="H28" s="232"/>
      <c r="I28" s="233"/>
      <c r="J28" s="39">
        <f>+SUM(B28:I28)</f>
        <v>0</v>
      </c>
      <c r="K28" s="49"/>
    </row>
    <row r="29" spans="1:11" ht="53.25" customHeight="1">
      <c r="A29" s="32" t="s">
        <v>25</v>
      </c>
      <c r="B29" s="232"/>
      <c r="C29" s="233"/>
      <c r="D29" s="232"/>
      <c r="E29" s="233"/>
      <c r="F29" s="232"/>
      <c r="G29" s="233"/>
      <c r="H29" s="232"/>
      <c r="I29" s="233"/>
      <c r="J29" s="39">
        <f>+SUM(B29:I29)</f>
        <v>0</v>
      </c>
      <c r="K29" s="50"/>
    </row>
    <row r="30" spans="1:11" ht="30" customHeight="1">
      <c r="A30" s="32" t="s">
        <v>1</v>
      </c>
      <c r="B30" s="232"/>
      <c r="C30" s="233"/>
      <c r="D30" s="232"/>
      <c r="E30" s="233"/>
      <c r="F30" s="232"/>
      <c r="G30" s="233"/>
      <c r="H30" s="232"/>
      <c r="I30" s="233"/>
      <c r="J30" s="39">
        <f>+SUM(B30:I30)</f>
        <v>0</v>
      </c>
      <c r="K30" s="50"/>
    </row>
    <row r="31" spans="1:11" ht="30" customHeight="1">
      <c r="A31" s="32" t="s">
        <v>2</v>
      </c>
      <c r="B31" s="232"/>
      <c r="C31" s="233"/>
      <c r="D31" s="232"/>
      <c r="E31" s="233"/>
      <c r="F31" s="232"/>
      <c r="G31" s="233"/>
      <c r="H31" s="232"/>
      <c r="I31" s="233"/>
      <c r="J31" s="39">
        <f>+SUM(B31:I31)</f>
        <v>0</v>
      </c>
      <c r="K31" s="50"/>
    </row>
    <row r="32" spans="1:11" ht="30" customHeight="1">
      <c r="A32" s="32" t="s">
        <v>3</v>
      </c>
      <c r="B32" s="230">
        <f>+SUM(B28:C31)</f>
        <v>0</v>
      </c>
      <c r="C32" s="231" t="s">
        <v>3</v>
      </c>
      <c r="D32" s="230">
        <f>+SUM(D28:E31)</f>
        <v>0</v>
      </c>
      <c r="E32" s="231" t="s">
        <v>3</v>
      </c>
      <c r="F32" s="230">
        <f>+SUM(F28:G31)</f>
        <v>0</v>
      </c>
      <c r="G32" s="231" t="s">
        <v>3</v>
      </c>
      <c r="H32" s="230">
        <f>+SUM(H28:I31)</f>
        <v>0</v>
      </c>
      <c r="I32" s="231" t="s">
        <v>3</v>
      </c>
      <c r="J32" s="38">
        <f>SUM(J28:J31)</f>
        <v>0</v>
      </c>
      <c r="K32" s="51"/>
    </row>
    <row r="33" spans="1:11" ht="30" customHeight="1">
      <c r="A33" s="244" t="s">
        <v>20</v>
      </c>
      <c r="B33" s="244"/>
      <c r="C33" s="244"/>
      <c r="D33" s="244"/>
      <c r="E33" s="244"/>
      <c r="F33" s="244"/>
      <c r="G33" s="244"/>
      <c r="H33" s="244"/>
      <c r="I33" s="267">
        <f>+J32</f>
        <v>0</v>
      </c>
      <c r="J33" s="267"/>
      <c r="K33" s="52"/>
    </row>
    <row r="34" ht="12">
      <c r="K34" s="53"/>
    </row>
    <row r="35" spans="1:11" ht="30">
      <c r="A35" s="31" t="s">
        <v>47</v>
      </c>
      <c r="B35" s="245" t="s">
        <v>59</v>
      </c>
      <c r="C35" s="245"/>
      <c r="D35" s="245"/>
      <c r="E35" s="245"/>
      <c r="F35" s="245"/>
      <c r="G35" s="245"/>
      <c r="H35" s="245"/>
      <c r="I35" s="245"/>
      <c r="J35" s="245"/>
      <c r="K35" s="54"/>
    </row>
    <row r="36" spans="1:11" ht="97.5" customHeight="1">
      <c r="A36" s="20" t="s">
        <v>46</v>
      </c>
      <c r="B36" s="242" t="s">
        <v>57</v>
      </c>
      <c r="C36" s="242"/>
      <c r="D36" s="242"/>
      <c r="E36" s="242"/>
      <c r="F36" s="242"/>
      <c r="G36" s="242"/>
      <c r="H36" s="242"/>
      <c r="I36" s="242"/>
      <c r="J36" s="242"/>
      <c r="K36" s="33"/>
    </row>
    <row r="37" spans="1:11" ht="97.5" customHeight="1">
      <c r="A37" s="20" t="s">
        <v>48</v>
      </c>
      <c r="B37" s="242" t="s">
        <v>71</v>
      </c>
      <c r="C37" s="242"/>
      <c r="D37" s="242"/>
      <c r="E37" s="242"/>
      <c r="F37" s="242"/>
      <c r="G37" s="242"/>
      <c r="H37" s="242"/>
      <c r="I37" s="242"/>
      <c r="J37" s="242"/>
      <c r="K37" s="33"/>
    </row>
    <row r="38" spans="1:11" ht="111.75" customHeight="1">
      <c r="A38" s="20" t="s">
        <v>1</v>
      </c>
      <c r="B38" s="242" t="s">
        <v>67</v>
      </c>
      <c r="C38" s="242"/>
      <c r="D38" s="242"/>
      <c r="E38" s="242"/>
      <c r="F38" s="242"/>
      <c r="G38" s="242"/>
      <c r="H38" s="242"/>
      <c r="I38" s="242"/>
      <c r="J38" s="242"/>
      <c r="K38" s="33"/>
    </row>
    <row r="39" spans="1:11" ht="97.5" customHeight="1">
      <c r="A39" s="20" t="s">
        <v>2</v>
      </c>
      <c r="B39" s="242" t="s">
        <v>58</v>
      </c>
      <c r="C39" s="242"/>
      <c r="D39" s="242"/>
      <c r="E39" s="242"/>
      <c r="F39" s="242"/>
      <c r="G39" s="242"/>
      <c r="H39" s="242"/>
      <c r="I39" s="242"/>
      <c r="J39" s="242"/>
      <c r="K39" s="33"/>
    </row>
    <row r="40" ht="12">
      <c r="K40" s="53"/>
    </row>
    <row r="41" ht="12">
      <c r="K41" s="53"/>
    </row>
    <row r="42" ht="36" customHeight="1">
      <c r="K42" s="53"/>
    </row>
    <row r="43" ht="12">
      <c r="K43" s="53"/>
    </row>
    <row r="44" ht="12">
      <c r="K44" s="53"/>
    </row>
    <row r="45" ht="30" customHeight="1">
      <c r="K45" s="53"/>
    </row>
    <row r="46" ht="12">
      <c r="K46" s="53"/>
    </row>
    <row r="47" ht="12">
      <c r="K47" s="53"/>
    </row>
    <row r="48" ht="12">
      <c r="K48" s="53"/>
    </row>
    <row r="49" ht="12">
      <c r="K49" s="53"/>
    </row>
    <row r="50" ht="12">
      <c r="K50" s="53"/>
    </row>
    <row r="51" spans="1:11" ht="24" hidden="1" outlineLevel="1">
      <c r="A51" s="9" t="s">
        <v>10</v>
      </c>
      <c r="B51" s="9" t="s">
        <v>11</v>
      </c>
      <c r="C51" s="9" t="s">
        <v>14</v>
      </c>
      <c r="D51" s="8"/>
      <c r="K51" s="53"/>
    </row>
    <row r="52" spans="1:11" ht="12" customHeight="1" hidden="1" outlineLevel="1">
      <c r="A52" s="246" t="s">
        <v>6</v>
      </c>
      <c r="B52" s="23">
        <f>+'1.Matriz de Plan de acción'!K6</f>
        <v>0</v>
      </c>
      <c r="C52" s="9">
        <f>+'1.Matriz de Plan de acción'!L6</f>
        <v>0</v>
      </c>
      <c r="D52" s="8"/>
      <c r="K52" s="53"/>
    </row>
    <row r="53" spans="1:11" ht="15" hidden="1" outlineLevel="1">
      <c r="A53" s="247"/>
      <c r="B53" s="23">
        <f>+'1.Matriz de Plan de acción'!K7</f>
        <v>0</v>
      </c>
      <c r="C53" s="9">
        <f>+'1.Matriz de Plan de acción'!L7</f>
        <v>0</v>
      </c>
      <c r="D53" s="8"/>
      <c r="K53" s="53"/>
    </row>
    <row r="54" spans="1:11" ht="15" hidden="1" outlineLevel="1">
      <c r="A54" s="247"/>
      <c r="B54" s="23">
        <f>+'1.Matriz de Plan de acción'!K8</f>
        <v>0</v>
      </c>
      <c r="C54" s="9">
        <f>+'1.Matriz de Plan de acción'!L8</f>
        <v>0</v>
      </c>
      <c r="D54" s="8"/>
      <c r="K54" s="53"/>
    </row>
    <row r="55" spans="1:11" ht="135" hidden="1" outlineLevel="1">
      <c r="A55" s="247"/>
      <c r="B55" s="23" t="str">
        <f>+'1.Matriz de Plan de acción'!K9</f>
        <v>Programa de renovación de los programas académicos de pregrado y posgrado</v>
      </c>
      <c r="C55" s="9" t="str">
        <f>+'1.Matriz de Plan de acción'!L9</f>
        <v>Jefa Departamento de Formación Académica</v>
      </c>
      <c r="D55" s="8"/>
      <c r="K55" s="53"/>
    </row>
    <row r="56" spans="1:11" ht="15" hidden="1" outlineLevel="1">
      <c r="A56" s="247"/>
      <c r="B56" s="23">
        <f>+'1.Matriz de Plan de acción'!K10</f>
        <v>0</v>
      </c>
      <c r="C56" s="9">
        <f>+'1.Matriz de Plan de acción'!L10</f>
        <v>0</v>
      </c>
      <c r="D56" s="8"/>
      <c r="K56" s="53"/>
    </row>
    <row r="57" spans="1:11" ht="15" hidden="1" outlineLevel="1">
      <c r="A57" s="247"/>
      <c r="B57" s="23">
        <f>+'1.Matriz de Plan de acción'!K11</f>
        <v>0</v>
      </c>
      <c r="C57" s="9">
        <f>+'1.Matriz de Plan de acción'!L11</f>
        <v>0</v>
      </c>
      <c r="D57" s="8"/>
      <c r="K57" s="53"/>
    </row>
    <row r="58" spans="1:11" ht="135" hidden="1" outlineLevel="1">
      <c r="A58" s="248"/>
      <c r="B58" s="23" t="str">
        <f>+'1.Matriz de Plan de acción'!K12</f>
        <v>Programa de renovación de los programas académicos de pregrado y posgrado</v>
      </c>
      <c r="C58" s="9" t="str">
        <f>+'1.Matriz de Plan de acción'!L12</f>
        <v>Jefa Departamento de Formación Académica</v>
      </c>
      <c r="D58" s="8"/>
      <c r="K58" s="53"/>
    </row>
    <row r="59" spans="1:11" ht="15" hidden="1" outlineLevel="1">
      <c r="A59" s="246" t="s">
        <v>64</v>
      </c>
      <c r="B59" s="23">
        <f>+'1.Matriz de Plan de acción'!K14</f>
        <v>0</v>
      </c>
      <c r="C59" s="9">
        <f>+'1.Matriz de Plan de acción'!L14</f>
        <v>0</v>
      </c>
      <c r="D59" s="8"/>
      <c r="K59" s="53"/>
    </row>
    <row r="60" spans="1:11" ht="15" hidden="1" outlineLevel="1">
      <c r="A60" s="247"/>
      <c r="B60" s="23">
        <f>+'1.Matriz de Plan de acción'!K15</f>
        <v>0</v>
      </c>
      <c r="C60" s="9">
        <f>+'1.Matriz de Plan de acción'!L15</f>
        <v>0</v>
      </c>
      <c r="D60" s="8"/>
      <c r="K60" s="53"/>
    </row>
    <row r="61" spans="1:11" ht="15" hidden="1" outlineLevel="1">
      <c r="A61" s="248"/>
      <c r="B61" s="23">
        <f>+'1.Matriz de Plan de acción'!K16</f>
        <v>0</v>
      </c>
      <c r="C61" s="9">
        <f>+'1.Matriz de Plan de acción'!L16</f>
        <v>0</v>
      </c>
      <c r="D61" s="8"/>
      <c r="K61" s="53"/>
    </row>
    <row r="62" spans="1:11" ht="30" hidden="1" outlineLevel="1">
      <c r="A62" s="24" t="s">
        <v>28</v>
      </c>
      <c r="B62" s="23">
        <f>+'1.Matriz de Plan de acción'!K16</f>
        <v>0</v>
      </c>
      <c r="C62" s="9">
        <f>+'1.Matriz de Plan de acción'!L16</f>
        <v>0</v>
      </c>
      <c r="D62" s="8"/>
      <c r="K62" s="53"/>
    </row>
    <row r="63" spans="1:11" ht="210" hidden="1" outlineLevel="1">
      <c r="A63" s="246" t="s">
        <v>52</v>
      </c>
      <c r="B63" s="23" t="str">
        <f>+'1.Matriz de Plan de acción'!K17</f>
        <v>Proyecto de renovación de los cursos virtuales de inglés y exámenes de certificación para programas de posgrado.</v>
      </c>
      <c r="C63" s="9" t="str">
        <f>+'1.Matriz de Plan de acción'!L17</f>
        <v>Jefatura Sección de Servicios</v>
      </c>
      <c r="D63" s="8"/>
      <c r="K63" s="53"/>
    </row>
    <row r="64" spans="1:11" ht="15" hidden="1" outlineLevel="1">
      <c r="A64" s="247"/>
      <c r="B64" s="23">
        <f>+'1.Matriz de Plan de acción'!K18</f>
        <v>0</v>
      </c>
      <c r="C64" s="9">
        <f>+'1.Matriz de Plan de acción'!L18</f>
        <v>0</v>
      </c>
      <c r="D64" s="8"/>
      <c r="K64" s="53"/>
    </row>
    <row r="65" spans="1:11" ht="15" hidden="1" outlineLevel="1">
      <c r="A65" s="247"/>
      <c r="B65" s="23">
        <f>+'1.Matriz de Plan de acción'!K19</f>
        <v>0</v>
      </c>
      <c r="C65" s="9">
        <f>+'1.Matriz de Plan de acción'!L19</f>
        <v>0</v>
      </c>
      <c r="D65" s="8"/>
      <c r="K65" s="53"/>
    </row>
    <row r="66" spans="1:11" ht="33.75" customHeight="1" hidden="1" outlineLevel="1">
      <c r="A66" s="247"/>
      <c r="B66" s="23">
        <f>+'1.Matriz de Plan de acción'!K20</f>
        <v>0</v>
      </c>
      <c r="C66" s="9">
        <f>+'1.Matriz de Plan de acción'!L20</f>
        <v>0</v>
      </c>
      <c r="D66" s="8"/>
      <c r="K66" s="53"/>
    </row>
    <row r="67" spans="1:11" ht="90" hidden="1" outlineLevel="1">
      <c r="A67" s="247"/>
      <c r="B67" s="23" t="str">
        <f>+'1.Matriz de Plan de acción'!K21</f>
        <v>Programa de movilidad internacional en doble via</v>
      </c>
      <c r="C67" s="9" t="str">
        <f>+'1.Matriz de Plan de acción'!L21</f>
        <v>Coordinadora de Relaciones Internacionales</v>
      </c>
      <c r="D67" s="8"/>
      <c r="K67" s="53"/>
    </row>
    <row r="68" spans="1:11" ht="90" hidden="1" outlineLevel="1">
      <c r="A68" s="247"/>
      <c r="B68" s="23" t="str">
        <f>+'1.Matriz de Plan de acción'!K22</f>
        <v>Programa de movilidad internacional en doble via</v>
      </c>
      <c r="C68" s="9" t="str">
        <f>+'1.Matriz de Plan de acción'!L22</f>
        <v>Coordinadora de Relaciones Internacionales</v>
      </c>
      <c r="D68" s="8"/>
      <c r="K68" s="53"/>
    </row>
    <row r="69" spans="1:11" ht="15" hidden="1" outlineLevel="1">
      <c r="A69" s="247"/>
      <c r="B69" s="23" t="e">
        <f>+'1.Matriz de Plan de acción'!#REF!</f>
        <v>#REF!</v>
      </c>
      <c r="C69" s="9" t="e">
        <f>+'1.Matriz de Plan de acción'!#REF!</f>
        <v>#REF!</v>
      </c>
      <c r="D69" s="8"/>
      <c r="K69" s="53"/>
    </row>
    <row r="70" spans="1:11" ht="15" hidden="1" outlineLevel="1">
      <c r="A70" s="247"/>
      <c r="B70" s="23">
        <f>+'1.Matriz de Plan de acción'!K23</f>
        <v>0</v>
      </c>
      <c r="C70" s="9">
        <f>+'1.Matriz de Plan de acción'!L23</f>
        <v>0</v>
      </c>
      <c r="D70" s="8"/>
      <c r="K70" s="53"/>
    </row>
    <row r="71" spans="1:11" ht="45" customHeight="1" hidden="1" outlineLevel="1">
      <c r="A71" s="247"/>
      <c r="B71" s="23">
        <f>+'1.Matriz de Plan de acción'!K24</f>
        <v>0</v>
      </c>
      <c r="C71" s="9">
        <f>+'1.Matriz de Plan de acción'!L24</f>
        <v>0</v>
      </c>
      <c r="D71" s="8"/>
      <c r="K71" s="53"/>
    </row>
    <row r="72" spans="1:11" ht="15" hidden="1" outlineLevel="1">
      <c r="A72" s="247"/>
      <c r="B72" s="23">
        <f>+'1.Matriz de Plan de acción'!K25</f>
        <v>0</v>
      </c>
      <c r="C72" s="9">
        <f>+'1.Matriz de Plan de acción'!L25</f>
        <v>0</v>
      </c>
      <c r="D72" s="8"/>
      <c r="K72" s="53"/>
    </row>
    <row r="73" spans="1:11" ht="15" hidden="1" outlineLevel="1">
      <c r="A73" s="247"/>
      <c r="B73" s="23">
        <f>+'1.Matriz de Plan de acción'!K26</f>
        <v>0</v>
      </c>
      <c r="C73" s="9">
        <f>+'1.Matriz de Plan de acción'!L26</f>
        <v>0</v>
      </c>
      <c r="D73" s="8"/>
      <c r="K73" s="53"/>
    </row>
    <row r="74" spans="1:11" ht="15" hidden="1" outlineLevel="1">
      <c r="A74" s="247"/>
      <c r="B74" s="23" t="e">
        <f>+'1.Matriz de Plan de acción'!#REF!</f>
        <v>#REF!</v>
      </c>
      <c r="C74" s="9" t="e">
        <f>+'1.Matriz de Plan de acción'!#REF!</f>
        <v>#REF!</v>
      </c>
      <c r="D74" s="8"/>
      <c r="K74" s="53"/>
    </row>
    <row r="75" spans="1:11" ht="22.5" customHeight="1" hidden="1" outlineLevel="1">
      <c r="A75" s="247"/>
      <c r="B75" s="23" t="str">
        <f>+'1.Matriz de Plan de acción'!K30</f>
        <v> Programa de mentores y tutores para la permanencia estudiantil</v>
      </c>
      <c r="C75" s="9" t="str">
        <f>+'1.Matriz de Plan de acción'!L30</f>
        <v>Coordinadora de Bienestar</v>
      </c>
      <c r="D75" s="8"/>
      <c r="K75" s="53"/>
    </row>
    <row r="76" spans="1:11" ht="15" hidden="1" outlineLevel="1">
      <c r="A76" s="247"/>
      <c r="B76" s="23">
        <f>+'1.Matriz de Plan de acción'!K31</f>
        <v>0</v>
      </c>
      <c r="C76" s="9">
        <f>+'1.Matriz de Plan de acción'!L31</f>
        <v>0</v>
      </c>
      <c r="D76" s="8"/>
      <c r="K76" s="53"/>
    </row>
    <row r="77" spans="1:11" ht="15" hidden="1" outlineLevel="1">
      <c r="A77" s="247"/>
      <c r="B77" s="23" t="e">
        <f>+'1.Matriz de Plan de acción'!#REF!</f>
        <v>#REF!</v>
      </c>
      <c r="C77" s="9" t="e">
        <f>+'1.Matriz de Plan de acción'!#REF!</f>
        <v>#REF!</v>
      </c>
      <c r="D77" s="8"/>
      <c r="K77" s="53"/>
    </row>
    <row r="78" spans="1:11" ht="33.75" customHeight="1" hidden="1" outlineLevel="1">
      <c r="A78" s="236" t="s">
        <v>29</v>
      </c>
      <c r="B78" s="23" t="e">
        <f>+'1.Matriz de Plan de acción'!#REF!</f>
        <v>#REF!</v>
      </c>
      <c r="C78" s="9" t="e">
        <f>+'1.Matriz de Plan de acción'!#REF!</f>
        <v>#REF!</v>
      </c>
      <c r="D78" s="8"/>
      <c r="K78" s="53"/>
    </row>
    <row r="79" spans="1:11" ht="15" hidden="1" outlineLevel="1">
      <c r="A79" s="237"/>
      <c r="B79" s="23">
        <f>+'1.Matriz de Plan de acción'!K32</f>
        <v>0</v>
      </c>
      <c r="C79" s="9">
        <f>+'1.Matriz de Plan de acción'!L32</f>
        <v>0</v>
      </c>
      <c r="D79" s="8"/>
      <c r="K79" s="53"/>
    </row>
    <row r="80" spans="1:11" ht="15" hidden="1" outlineLevel="1">
      <c r="A80" s="237"/>
      <c r="B80" s="23">
        <f>+'1.Matriz de Plan de acción'!K33</f>
        <v>0</v>
      </c>
      <c r="C80" s="9">
        <f>+'1.Matriz de Plan de acción'!L33</f>
        <v>0</v>
      </c>
      <c r="D80" s="8"/>
      <c r="K80" s="53"/>
    </row>
    <row r="81" spans="1:11" ht="15" hidden="1" outlineLevel="1">
      <c r="A81" s="238"/>
      <c r="B81" s="23">
        <f>+'1.Matriz de Plan de acción'!K34</f>
        <v>0</v>
      </c>
      <c r="C81" s="9">
        <f>+'1.Matriz de Plan de acción'!L34</f>
        <v>0</v>
      </c>
      <c r="D81" s="8"/>
      <c r="K81" s="53"/>
    </row>
    <row r="82" spans="1:11" ht="22.5" customHeight="1" hidden="1" outlineLevel="1">
      <c r="A82" s="239" t="s">
        <v>63</v>
      </c>
      <c r="B82" s="23">
        <f>+'1.Matriz de Plan de acción'!K35</f>
        <v>0</v>
      </c>
      <c r="C82" s="9">
        <f>+'1.Matriz de Plan de acción'!L35</f>
        <v>0</v>
      </c>
      <c r="D82" s="8"/>
      <c r="K82" s="53"/>
    </row>
    <row r="83" spans="1:11" ht="15" hidden="1" outlineLevel="1">
      <c r="A83" s="240"/>
      <c r="B83" s="23">
        <f>+'1.Matriz de Plan de acción'!K36</f>
        <v>0</v>
      </c>
      <c r="C83" s="9">
        <f>+'1.Matriz de Plan de acción'!L36</f>
        <v>0</v>
      </c>
      <c r="D83" s="8"/>
      <c r="K83" s="53"/>
    </row>
    <row r="84" spans="1:11" ht="15" hidden="1" outlineLevel="1">
      <c r="A84" s="240"/>
      <c r="B84" s="23">
        <f>+'1.Matriz de Plan de acción'!K37</f>
        <v>0</v>
      </c>
      <c r="C84" s="9">
        <f>+'1.Matriz de Plan de acción'!L37</f>
        <v>0</v>
      </c>
      <c r="D84" s="8"/>
      <c r="K84" s="53"/>
    </row>
    <row r="85" spans="1:11" ht="22.5" customHeight="1" hidden="1" outlineLevel="1">
      <c r="A85" s="240"/>
      <c r="B85" s="23" t="e">
        <f>+'1.Matriz de Plan de acción'!#REF!</f>
        <v>#REF!</v>
      </c>
      <c r="C85" s="9" t="e">
        <f>+'1.Matriz de Plan de acción'!#REF!</f>
        <v>#REF!</v>
      </c>
      <c r="D85" s="8"/>
      <c r="K85" s="53"/>
    </row>
    <row r="86" spans="1:11" ht="15" hidden="1" outlineLevel="1">
      <c r="A86" s="240"/>
      <c r="B86" s="23">
        <f>+'1.Matriz de Plan de acción'!K38</f>
        <v>0</v>
      </c>
      <c r="C86" s="9">
        <f>+'1.Matriz de Plan de acción'!L38</f>
        <v>0</v>
      </c>
      <c r="D86" s="8"/>
      <c r="K86" s="53"/>
    </row>
    <row r="87" spans="1:11" ht="12" customHeight="1" hidden="1" outlineLevel="1">
      <c r="A87" s="240"/>
      <c r="B87" s="23">
        <f>+'1.Matriz de Plan de acción'!K40</f>
        <v>0</v>
      </c>
      <c r="C87" s="9">
        <f>+'1.Matriz de Plan de acción'!L40</f>
        <v>0</v>
      </c>
      <c r="D87" s="8"/>
      <c r="K87" s="53"/>
    </row>
    <row r="88" spans="1:11" ht="15" hidden="1" outlineLevel="1">
      <c r="A88" s="240"/>
      <c r="B88" s="23">
        <f>+'1.Matriz de Plan de acción'!K41</f>
        <v>0</v>
      </c>
      <c r="C88" s="9">
        <f>+'1.Matriz de Plan de acción'!L41</f>
        <v>0</v>
      </c>
      <c r="D88" s="8"/>
      <c r="K88" s="53"/>
    </row>
    <row r="89" spans="1:11" ht="22.5" customHeight="1" hidden="1" outlineLevel="1">
      <c r="A89" s="240"/>
      <c r="B89" s="23" t="str">
        <f>+'1.Matriz de Plan de acción'!K42</f>
        <v>Programa de movilidad internacional en doble via</v>
      </c>
      <c r="C89" s="9" t="str">
        <f>+'1.Matriz de Plan de acción'!L42</f>
        <v>Coordinadora de Relaciones Internacionales</v>
      </c>
      <c r="D89" s="8"/>
      <c r="K89" s="53"/>
    </row>
    <row r="90" spans="1:11" ht="90" hidden="1" outlineLevel="1">
      <c r="A90" s="240"/>
      <c r="B90" s="23" t="str">
        <f>+'1.Matriz de Plan de acción'!K43</f>
        <v>Programa de movilidad internacional en doble via</v>
      </c>
      <c r="C90" s="9" t="str">
        <f>+'1.Matriz de Plan de acción'!L43</f>
        <v>Coordinadora de Relaciones Internacionales</v>
      </c>
      <c r="D90" s="8"/>
      <c r="K90" s="53"/>
    </row>
    <row r="91" spans="1:11" ht="15" hidden="1" outlineLevel="1">
      <c r="A91" s="240"/>
      <c r="B91" s="23" t="e">
        <f>+'1.Matriz de Plan de acción'!#REF!</f>
        <v>#REF!</v>
      </c>
      <c r="C91" s="9" t="e">
        <f>+'1.Matriz de Plan de acción'!#REF!</f>
        <v>#REF!</v>
      </c>
      <c r="D91" s="8"/>
      <c r="K91" s="53"/>
    </row>
    <row r="92" spans="1:11" ht="15" hidden="1" outlineLevel="1">
      <c r="A92" s="241"/>
      <c r="B92" s="23" t="e">
        <f>+'1.Matriz de Plan de acción'!#REF!</f>
        <v>#REF!</v>
      </c>
      <c r="C92" s="9" t="e">
        <f>+'1.Matriz de Plan de acción'!#REF!</f>
        <v>#REF!</v>
      </c>
      <c r="D92" s="8"/>
      <c r="K92" s="53"/>
    </row>
    <row r="93" spans="1:11" ht="15" hidden="1" outlineLevel="1">
      <c r="A93" s="239" t="s">
        <v>30</v>
      </c>
      <c r="B93" s="23">
        <f>+'1.Matriz de Plan de acción'!K44</f>
        <v>0</v>
      </c>
      <c r="C93" s="9">
        <f>+'1.Matriz de Plan de acción'!L44</f>
        <v>0</v>
      </c>
      <c r="D93" s="8"/>
      <c r="K93" s="53"/>
    </row>
    <row r="94" spans="1:11" ht="15" hidden="1" outlineLevel="1">
      <c r="A94" s="240"/>
      <c r="B94" s="23" t="e">
        <f>+'1.Matriz de Plan de acción'!#REF!</f>
        <v>#REF!</v>
      </c>
      <c r="C94" s="9" t="e">
        <f>+'1.Matriz de Plan de acción'!#REF!</f>
        <v>#REF!</v>
      </c>
      <c r="D94" s="8"/>
      <c r="K94" s="53"/>
    </row>
    <row r="95" spans="1:11" ht="15" hidden="1" outlineLevel="1">
      <c r="A95" s="240"/>
      <c r="B95" s="23" t="e">
        <f>+'1.Matriz de Plan de acción'!#REF!</f>
        <v>#REF!</v>
      </c>
      <c r="C95" s="9" t="e">
        <f>+'1.Matriz de Plan de acción'!#REF!</f>
        <v>#REF!</v>
      </c>
      <c r="D95" s="8"/>
      <c r="K95" s="53"/>
    </row>
    <row r="96" spans="1:11" ht="15" hidden="1" outlineLevel="1">
      <c r="A96" s="240"/>
      <c r="B96" s="23" t="e">
        <f>+'1.Matriz de Plan de acción'!#REF!</f>
        <v>#REF!</v>
      </c>
      <c r="C96" s="9" t="e">
        <f>+'1.Matriz de Plan de acción'!#REF!</f>
        <v>#REF!</v>
      </c>
      <c r="D96" s="8"/>
      <c r="K96" s="53"/>
    </row>
    <row r="97" spans="1:11" ht="15" hidden="1" outlineLevel="1">
      <c r="A97" s="241"/>
      <c r="B97" s="23" t="e">
        <f>+'1.Matriz de Plan de acción'!#REF!</f>
        <v>#REF!</v>
      </c>
      <c r="C97" s="9" t="e">
        <f>+'1.Matriz de Plan de acción'!#REF!</f>
        <v>#REF!</v>
      </c>
      <c r="D97" s="8"/>
      <c r="K97" s="53"/>
    </row>
    <row r="98" spans="1:11" ht="15" hidden="1" outlineLevel="1">
      <c r="A98" s="243" t="s">
        <v>7</v>
      </c>
      <c r="B98" s="23">
        <f>+'1.Matriz de Plan de acción'!K45</f>
        <v>0</v>
      </c>
      <c r="C98" s="9">
        <f>+'1.Matriz de Plan de acción'!L45</f>
        <v>0</v>
      </c>
      <c r="D98" s="8"/>
      <c r="K98" s="53"/>
    </row>
    <row r="99" spans="1:11" ht="15" hidden="1" outlineLevel="1">
      <c r="A99" s="243"/>
      <c r="B99" s="23">
        <f>+'1.Matriz de Plan de acción'!K46</f>
        <v>0</v>
      </c>
      <c r="C99" s="9">
        <f>+'1.Matriz de Plan de acción'!L46</f>
        <v>0</v>
      </c>
      <c r="D99" s="8"/>
      <c r="K99" s="53"/>
    </row>
    <row r="100" spans="1:11" ht="15" hidden="1" outlineLevel="1">
      <c r="A100" s="243"/>
      <c r="B100" s="23" t="e">
        <f>+'1.Matriz de Plan de acción'!#REF!</f>
        <v>#REF!</v>
      </c>
      <c r="C100" s="9" t="e">
        <f>+'1.Matriz de Plan de acción'!#REF!</f>
        <v>#REF!</v>
      </c>
      <c r="D100" s="8"/>
      <c r="K100" s="53"/>
    </row>
    <row r="101" spans="1:11" ht="15" hidden="1" outlineLevel="1">
      <c r="A101" s="243"/>
      <c r="B101" s="23">
        <f>+'1.Matriz de Plan de acción'!K47</f>
        <v>0</v>
      </c>
      <c r="C101" s="9">
        <f>+'1.Matriz de Plan de acción'!L47</f>
        <v>0</v>
      </c>
      <c r="D101" s="8"/>
      <c r="K101" s="53"/>
    </row>
    <row r="102" spans="1:11" ht="15" hidden="1" outlineLevel="1">
      <c r="A102" s="243"/>
      <c r="B102" s="23">
        <f>+'1.Matriz de Plan de acción'!K48</f>
        <v>0</v>
      </c>
      <c r="C102" s="9">
        <f>+'1.Matriz de Plan de acción'!L48</f>
        <v>0</v>
      </c>
      <c r="D102" s="8"/>
      <c r="K102" s="53"/>
    </row>
    <row r="103" spans="1:11" ht="15" customHeight="1" hidden="1" outlineLevel="1">
      <c r="A103" s="243" t="s">
        <v>8</v>
      </c>
      <c r="B103" s="23">
        <f>+'1.Matriz de Plan de acción'!K49</f>
        <v>0</v>
      </c>
      <c r="C103" s="9">
        <f>+'1.Matriz de Plan de acción'!L49</f>
        <v>0</v>
      </c>
      <c r="D103" s="8"/>
      <c r="K103" s="53"/>
    </row>
    <row r="104" spans="1:11" ht="15" hidden="1" outlineLevel="1">
      <c r="A104" s="243"/>
      <c r="B104" s="23">
        <f>+'1.Matriz de Plan de acción'!K50</f>
        <v>0</v>
      </c>
      <c r="C104" s="9">
        <f>+'1.Matriz de Plan de acción'!L50</f>
        <v>0</v>
      </c>
      <c r="D104" s="8"/>
      <c r="K104" s="53"/>
    </row>
    <row r="105" spans="1:11" ht="15" hidden="1" outlineLevel="1">
      <c r="A105" s="243"/>
      <c r="B105" s="23">
        <f>+'1.Matriz de Plan de acción'!K51</f>
        <v>0</v>
      </c>
      <c r="C105" s="9">
        <f>+'1.Matriz de Plan de acción'!L51</f>
        <v>0</v>
      </c>
      <c r="D105" s="8"/>
      <c r="K105" s="53"/>
    </row>
    <row r="106" spans="1:11" ht="15" hidden="1" outlineLevel="1">
      <c r="A106" s="243"/>
      <c r="B106" s="23">
        <f>+'1.Matriz de Plan de acción'!K53</f>
        <v>0</v>
      </c>
      <c r="C106" s="9">
        <f>+'1.Matriz de Plan de acción'!L53</f>
        <v>0</v>
      </c>
      <c r="D106" s="8"/>
      <c r="K106" s="53"/>
    </row>
    <row r="107" spans="1:11" ht="15" hidden="1" outlineLevel="1">
      <c r="A107" s="243" t="s">
        <v>55</v>
      </c>
      <c r="B107" s="23">
        <f>+'1.Matriz de Plan de acción'!K54</f>
        <v>0</v>
      </c>
      <c r="C107" s="9">
        <f>+'1.Matriz de Plan de acción'!L54</f>
        <v>0</v>
      </c>
      <c r="D107" s="8"/>
      <c r="K107" s="53"/>
    </row>
    <row r="108" spans="1:11" ht="15" hidden="1" outlineLevel="1">
      <c r="A108" s="243"/>
      <c r="B108" s="23">
        <f>+'1.Matriz de Plan de acción'!K55</f>
        <v>0</v>
      </c>
      <c r="C108" s="9">
        <f>+'1.Matriz de Plan de acción'!L55</f>
        <v>0</v>
      </c>
      <c r="D108" s="8"/>
      <c r="K108" s="53"/>
    </row>
    <row r="109" spans="1:11" ht="15" hidden="1" outlineLevel="1">
      <c r="A109" s="243"/>
      <c r="B109" s="23">
        <f>+'1.Matriz de Plan de acción'!K55</f>
        <v>0</v>
      </c>
      <c r="C109" s="9">
        <f>+'1.Matriz de Plan de acción'!L55</f>
        <v>0</v>
      </c>
      <c r="D109" s="8"/>
      <c r="K109" s="53"/>
    </row>
    <row r="110" spans="1:11" ht="15" hidden="1" outlineLevel="1">
      <c r="A110" s="243" t="s">
        <v>31</v>
      </c>
      <c r="B110" s="23" t="e">
        <f>+'1.Matriz de Plan de acción'!#REF!</f>
        <v>#REF!</v>
      </c>
      <c r="C110" s="9" t="e">
        <f>+'1.Matriz de Plan de acción'!#REF!</f>
        <v>#REF!</v>
      </c>
      <c r="D110" s="8"/>
      <c r="K110" s="53"/>
    </row>
    <row r="111" spans="1:11" ht="15" hidden="1" outlineLevel="1">
      <c r="A111" s="243"/>
      <c r="B111" s="23">
        <f>+'1.Matriz de Plan de acción'!K56</f>
        <v>0</v>
      </c>
      <c r="C111" s="9">
        <f>+'1.Matriz de Plan de acción'!L56</f>
        <v>0</v>
      </c>
      <c r="D111" s="8"/>
      <c r="K111" s="53"/>
    </row>
    <row r="112" spans="1:11" ht="15" hidden="1" outlineLevel="1">
      <c r="A112" s="243"/>
      <c r="B112" s="23">
        <f>+'1.Matriz de Plan de acción'!K57</f>
        <v>0</v>
      </c>
      <c r="C112" s="9">
        <f>+'1.Matriz de Plan de acción'!L57</f>
        <v>0</v>
      </c>
      <c r="D112" s="8"/>
      <c r="K112" s="53"/>
    </row>
    <row r="113" spans="1:11" ht="15" hidden="1" outlineLevel="1">
      <c r="A113" s="243"/>
      <c r="B113" s="23">
        <f>+'1.Matriz de Plan de acción'!K57</f>
        <v>0</v>
      </c>
      <c r="C113" s="9">
        <f>+'1.Matriz de Plan de acción'!L57</f>
        <v>0</v>
      </c>
      <c r="D113" s="8"/>
      <c r="K113" s="53"/>
    </row>
    <row r="114" spans="1:11" ht="15" hidden="1" outlineLevel="1">
      <c r="A114" s="243" t="s">
        <v>32</v>
      </c>
      <c r="B114" s="23" t="e">
        <f>+'1.Matriz de Plan de acción'!#REF!</f>
        <v>#REF!</v>
      </c>
      <c r="C114" s="9" t="e">
        <f>+'1.Matriz de Plan de acción'!#REF!</f>
        <v>#REF!</v>
      </c>
      <c r="D114" s="8"/>
      <c r="K114" s="53"/>
    </row>
    <row r="115" spans="1:11" ht="210" hidden="1" outlineLevel="1">
      <c r="A115" s="243"/>
      <c r="B115" s="23" t="str">
        <f>+'1.Matriz de Plan de acción'!K59</f>
        <v> Proyecto de formulación de un plan de regionalización para la Escuela (políticas, fundamentos, actividades, alcance, etc</v>
      </c>
      <c r="C115" s="9" t="str">
        <f>+'1.Matriz de Plan de acción'!L59</f>
        <v>DIRECTORA, PAULA ANDREA ECHEVERRI con el Consejo de Escuela</v>
      </c>
      <c r="D115" s="8"/>
      <c r="K115" s="53"/>
    </row>
    <row r="116" spans="1:11" ht="15" hidden="1" outlineLevel="1">
      <c r="A116" s="243"/>
      <c r="B116" s="23">
        <f>+'1.Matriz de Plan de acción'!K60</f>
        <v>0</v>
      </c>
      <c r="C116" s="9">
        <f>+'1.Matriz de Plan de acción'!L60</f>
        <v>0</v>
      </c>
      <c r="D116" s="8"/>
      <c r="K116" s="53"/>
    </row>
    <row r="117" spans="1:11" ht="15" hidden="1" outlineLevel="1">
      <c r="A117" s="243"/>
      <c r="B117" s="23">
        <f>+'1.Matriz de Plan de acción'!K61</f>
        <v>0</v>
      </c>
      <c r="C117" s="9">
        <f>+'1.Matriz de Plan de acción'!L61</f>
        <v>0</v>
      </c>
      <c r="D117" s="8"/>
      <c r="K117" s="53"/>
    </row>
    <row r="118" spans="1:11" ht="15" hidden="1" outlineLevel="1">
      <c r="A118" s="243"/>
      <c r="B118" s="23">
        <f>+'1.Matriz de Plan de acción'!K63</f>
        <v>0</v>
      </c>
      <c r="C118" s="9">
        <f>+'1.Matriz de Plan de acción'!L63</f>
        <v>0</v>
      </c>
      <c r="K118" s="53"/>
    </row>
    <row r="119" spans="1:11" ht="15" hidden="1" outlineLevel="1">
      <c r="A119" s="243"/>
      <c r="B119" s="23" t="e">
        <f>+'1.Matriz de Plan de acción'!#REF!</f>
        <v>#REF!</v>
      </c>
      <c r="C119" s="9" t="e">
        <f>+'1.Matriz de Plan de acción'!#REF!</f>
        <v>#REF!</v>
      </c>
      <c r="K119" s="53"/>
    </row>
    <row r="120" spans="1:11" ht="15" hidden="1" outlineLevel="1">
      <c r="A120" s="243"/>
      <c r="B120" s="23" t="e">
        <f>+'1.Matriz de Plan de acción'!#REF!</f>
        <v>#REF!</v>
      </c>
      <c r="C120" s="9" t="e">
        <f>+'1.Matriz de Plan de acción'!#REF!</f>
        <v>#REF!</v>
      </c>
      <c r="K120" s="53"/>
    </row>
    <row r="121" spans="1:11" ht="15" hidden="1" outlineLevel="1">
      <c r="A121" s="243"/>
      <c r="B121" s="23" t="e">
        <f>+'1.Matriz de Plan de acción'!#REF!</f>
        <v>#REF!</v>
      </c>
      <c r="C121" s="9" t="e">
        <f>+'1.Matriz de Plan de acción'!#REF!</f>
        <v>#REF!</v>
      </c>
      <c r="K121" s="53"/>
    </row>
    <row r="122" spans="1:11" ht="12" collapsed="1">
      <c r="A122" s="8"/>
      <c r="K122" s="53"/>
    </row>
    <row r="123" spans="1:11" ht="12">
      <c r="A123" s="8"/>
      <c r="K123" s="53"/>
    </row>
    <row r="124" spans="1:11" ht="12">
      <c r="A124" s="8"/>
      <c r="K124" s="53"/>
    </row>
    <row r="125" spans="1:11" ht="12">
      <c r="A125" s="8"/>
      <c r="K125" s="53"/>
    </row>
    <row r="126" spans="1:11" ht="12">
      <c r="A126" s="8"/>
      <c r="K126" s="53"/>
    </row>
    <row r="127" spans="1:11" ht="12">
      <c r="A127" s="8"/>
      <c r="K127" s="53"/>
    </row>
    <row r="128" spans="1:11" ht="12">
      <c r="A128" s="8"/>
      <c r="K128" s="53"/>
    </row>
    <row r="129" spans="1:11" ht="12">
      <c r="A129" s="8"/>
      <c r="K129" s="53"/>
    </row>
    <row r="130" spans="1:11" ht="12">
      <c r="A130" s="8"/>
      <c r="K130" s="53"/>
    </row>
    <row r="131" spans="1:11" ht="12">
      <c r="A131" s="8"/>
      <c r="K131" s="53"/>
    </row>
    <row r="132" spans="1:11" ht="12">
      <c r="A132" s="8"/>
      <c r="K132" s="53"/>
    </row>
    <row r="133" spans="1:11" ht="12">
      <c r="A133" s="8"/>
      <c r="K133" s="53"/>
    </row>
    <row r="134" spans="1:11" ht="12">
      <c r="A134" s="8"/>
      <c r="K134" s="53"/>
    </row>
    <row r="135" spans="1:11" ht="12">
      <c r="A135" s="8"/>
      <c r="K135" s="53"/>
    </row>
    <row r="136" spans="1:11" ht="12">
      <c r="A136" s="8"/>
      <c r="K136" s="53"/>
    </row>
    <row r="137" spans="1:11" ht="12">
      <c r="A137" s="8"/>
      <c r="K137" s="53"/>
    </row>
    <row r="138" spans="1:11" ht="12">
      <c r="A138" s="8"/>
      <c r="K138" s="53"/>
    </row>
    <row r="139" spans="1:11" ht="12">
      <c r="A139" s="8"/>
      <c r="K139" s="53"/>
    </row>
    <row r="140" spans="1:11" ht="12">
      <c r="A140" s="8"/>
      <c r="K140" s="53"/>
    </row>
    <row r="141" spans="1:11" ht="12">
      <c r="A141" s="8"/>
      <c r="K141" s="53"/>
    </row>
    <row r="142" ht="12">
      <c r="K142" s="53"/>
    </row>
    <row r="143" ht="12">
      <c r="K143" s="53"/>
    </row>
    <row r="144" ht="12">
      <c r="K144" s="53"/>
    </row>
    <row r="145" ht="12">
      <c r="K145" s="53"/>
    </row>
    <row r="146" ht="12">
      <c r="K146" s="53"/>
    </row>
    <row r="147" ht="12">
      <c r="K147" s="53"/>
    </row>
    <row r="148" ht="12">
      <c r="K148" s="53"/>
    </row>
    <row r="149" ht="12">
      <c r="K149" s="53"/>
    </row>
    <row r="150" ht="12">
      <c r="K150" s="53"/>
    </row>
    <row r="151" ht="12">
      <c r="K151" s="53"/>
    </row>
    <row r="152" ht="12">
      <c r="K152" s="53"/>
    </row>
    <row r="153" ht="12">
      <c r="K153" s="53"/>
    </row>
    <row r="154" ht="12">
      <c r="K154" s="53"/>
    </row>
    <row r="155" ht="12">
      <c r="K155" s="53"/>
    </row>
    <row r="156" ht="12">
      <c r="K156" s="53"/>
    </row>
    <row r="157" ht="12">
      <c r="K157" s="53"/>
    </row>
    <row r="158" ht="12">
      <c r="K158" s="53"/>
    </row>
    <row r="159" ht="12">
      <c r="K159" s="53"/>
    </row>
    <row r="160" ht="12">
      <c r="K160" s="53"/>
    </row>
    <row r="161" ht="12">
      <c r="K161" s="53"/>
    </row>
    <row r="162" ht="12">
      <c r="K162" s="53"/>
    </row>
    <row r="163" ht="12">
      <c r="K163" s="53"/>
    </row>
    <row r="164" ht="12">
      <c r="K164" s="53"/>
    </row>
    <row r="165" ht="12">
      <c r="K165" s="53"/>
    </row>
    <row r="166" ht="12">
      <c r="K166" s="53"/>
    </row>
    <row r="167" ht="12">
      <c r="K167" s="53"/>
    </row>
    <row r="168" ht="12">
      <c r="K168" s="53"/>
    </row>
    <row r="169" ht="12">
      <c r="K169" s="53"/>
    </row>
    <row r="170" ht="12">
      <c r="K170" s="53"/>
    </row>
    <row r="171" ht="12">
      <c r="K171" s="53"/>
    </row>
    <row r="172" ht="12">
      <c r="K172" s="53"/>
    </row>
    <row r="173" ht="12">
      <c r="K173" s="53"/>
    </row>
    <row r="174" ht="12">
      <c r="K174" s="53"/>
    </row>
    <row r="175" ht="12">
      <c r="K175" s="53"/>
    </row>
    <row r="176" ht="12">
      <c r="K176" s="53"/>
    </row>
    <row r="177" ht="12">
      <c r="K177" s="53"/>
    </row>
    <row r="178" ht="12">
      <c r="K178" s="53"/>
    </row>
    <row r="179" ht="12">
      <c r="K179" s="53"/>
    </row>
    <row r="180" ht="12">
      <c r="K180" s="53"/>
    </row>
    <row r="181" ht="12">
      <c r="K181" s="53"/>
    </row>
    <row r="182" ht="12">
      <c r="K182" s="53"/>
    </row>
    <row r="183" ht="12">
      <c r="K183" s="53"/>
    </row>
    <row r="184" ht="12">
      <c r="K184" s="53"/>
    </row>
    <row r="185" ht="12">
      <c r="K185" s="53"/>
    </row>
    <row r="186" ht="12">
      <c r="K186" s="53"/>
    </row>
    <row r="187" ht="12">
      <c r="K187" s="53"/>
    </row>
    <row r="188" ht="12">
      <c r="K188" s="53"/>
    </row>
    <row r="189" ht="12">
      <c r="K189" s="53"/>
    </row>
    <row r="190" ht="12">
      <c r="K190" s="53"/>
    </row>
    <row r="191" ht="12">
      <c r="K191" s="53"/>
    </row>
    <row r="192" ht="12">
      <c r="K192" s="53"/>
    </row>
    <row r="193" ht="12">
      <c r="K193" s="53"/>
    </row>
    <row r="194" ht="12">
      <c r="K194" s="53"/>
    </row>
    <row r="195" ht="12">
      <c r="K195" s="53"/>
    </row>
    <row r="196" ht="12">
      <c r="K196" s="53"/>
    </row>
    <row r="197" ht="12">
      <c r="K197" s="53"/>
    </row>
    <row r="198" ht="12">
      <c r="K198" s="53"/>
    </row>
    <row r="199" ht="12">
      <c r="K199" s="53"/>
    </row>
    <row r="200" ht="12">
      <c r="K200" s="53"/>
    </row>
    <row r="201" ht="12">
      <c r="K201" s="53"/>
    </row>
    <row r="202" ht="12">
      <c r="K202" s="53"/>
    </row>
    <row r="203" ht="12">
      <c r="K203" s="53"/>
    </row>
    <row r="204" ht="12">
      <c r="K204" s="53"/>
    </row>
    <row r="205" ht="12">
      <c r="K205" s="53"/>
    </row>
  </sheetData>
  <sheetProtection/>
  <mergeCells count="111">
    <mergeCell ref="K10:K11"/>
    <mergeCell ref="Z10:AG10"/>
    <mergeCell ref="D22:E22"/>
    <mergeCell ref="F14:G14"/>
    <mergeCell ref="D24:E24"/>
    <mergeCell ref="H10:H11"/>
    <mergeCell ref="F23:G23"/>
    <mergeCell ref="F17:G17"/>
    <mergeCell ref="D21:E21"/>
    <mergeCell ref="F20:G20"/>
    <mergeCell ref="L10:X10"/>
    <mergeCell ref="A19:C19"/>
    <mergeCell ref="F18:G18"/>
    <mergeCell ref="D19:E19"/>
    <mergeCell ref="F21:G21"/>
    <mergeCell ref="D25:E25"/>
    <mergeCell ref="A22:C22"/>
    <mergeCell ref="D20:E20"/>
    <mergeCell ref="F24:G24"/>
    <mergeCell ref="J10:J11"/>
    <mergeCell ref="B1:J1"/>
    <mergeCell ref="I33:J33"/>
    <mergeCell ref="A23:C23"/>
    <mergeCell ref="D23:E23"/>
    <mergeCell ref="F19:G19"/>
    <mergeCell ref="B4:J4"/>
    <mergeCell ref="D11:E11"/>
    <mergeCell ref="A24:C24"/>
    <mergeCell ref="F25:G25"/>
    <mergeCell ref="F22:G22"/>
    <mergeCell ref="A1:A2"/>
    <mergeCell ref="C7:F8"/>
    <mergeCell ref="C9:F9"/>
    <mergeCell ref="I7:J8"/>
    <mergeCell ref="I9:J9"/>
    <mergeCell ref="C6:J6"/>
    <mergeCell ref="B2:J2"/>
    <mergeCell ref="A9:B9"/>
    <mergeCell ref="A7:B8"/>
    <mergeCell ref="G7:H8"/>
    <mergeCell ref="A3:J3"/>
    <mergeCell ref="I10:I11"/>
    <mergeCell ref="F11:G11"/>
    <mergeCell ref="A6:B6"/>
    <mergeCell ref="B5:H5"/>
    <mergeCell ref="A18:C18"/>
    <mergeCell ref="D13:E13"/>
    <mergeCell ref="F16:G16"/>
    <mergeCell ref="D16:E16"/>
    <mergeCell ref="G9:H9"/>
    <mergeCell ref="A10:C11"/>
    <mergeCell ref="A12:C12"/>
    <mergeCell ref="D12:E12"/>
    <mergeCell ref="D17:E17"/>
    <mergeCell ref="D18:E18"/>
    <mergeCell ref="A13:C13"/>
    <mergeCell ref="D10:G10"/>
    <mergeCell ref="F12:G12"/>
    <mergeCell ref="A98:A102"/>
    <mergeCell ref="A103:A106"/>
    <mergeCell ref="A107:A109"/>
    <mergeCell ref="A110:A113"/>
    <mergeCell ref="A114:A121"/>
    <mergeCell ref="A33:H33"/>
    <mergeCell ref="B35:J35"/>
    <mergeCell ref="A52:A58"/>
    <mergeCell ref="A59:A61"/>
    <mergeCell ref="A63:A77"/>
    <mergeCell ref="A78:A81"/>
    <mergeCell ref="A82:A92"/>
    <mergeCell ref="A93:A97"/>
    <mergeCell ref="B36:J36"/>
    <mergeCell ref="B37:J37"/>
    <mergeCell ref="B38:J38"/>
    <mergeCell ref="B39:J39"/>
    <mergeCell ref="H32:I32"/>
    <mergeCell ref="F13:G13"/>
    <mergeCell ref="A14:C14"/>
    <mergeCell ref="D14:E14"/>
    <mergeCell ref="A17:C17"/>
    <mergeCell ref="A15:C15"/>
    <mergeCell ref="D15:E15"/>
    <mergeCell ref="F15:G15"/>
    <mergeCell ref="A16:C16"/>
    <mergeCell ref="A20:C20"/>
    <mergeCell ref="A21:C21"/>
    <mergeCell ref="A26:J26"/>
    <mergeCell ref="A25:C25"/>
    <mergeCell ref="D28:E28"/>
    <mergeCell ref="D29:E29"/>
    <mergeCell ref="D27:E27"/>
    <mergeCell ref="B27:C27"/>
    <mergeCell ref="B28:C28"/>
    <mergeCell ref="B29:C29"/>
    <mergeCell ref="H31:I31"/>
    <mergeCell ref="H28:I28"/>
    <mergeCell ref="F27:G27"/>
    <mergeCell ref="F28:G28"/>
    <mergeCell ref="F29:G29"/>
    <mergeCell ref="H29:I29"/>
    <mergeCell ref="H27:I27"/>
    <mergeCell ref="H30:I30"/>
    <mergeCell ref="F30:G30"/>
    <mergeCell ref="B32:C32"/>
    <mergeCell ref="D32:E32"/>
    <mergeCell ref="F32:G32"/>
    <mergeCell ref="B31:C31"/>
    <mergeCell ref="F31:G31"/>
    <mergeCell ref="D30:E30"/>
    <mergeCell ref="D31:E31"/>
    <mergeCell ref="B30:C30"/>
  </mergeCells>
  <dataValidations count="2">
    <dataValidation allowBlank="1" showInputMessage="1" showErrorMessage="1" prompt="Registre para el período en cuestión, el valor de las inversiones de acuerdo con la fuente de recursos" sqref="B28:B31 D29:D31 F29:F31 H28:H31 E28:E31 J28:K31"/>
    <dataValidation type="list" allowBlank="1" showInputMessage="1" showErrorMessage="1" sqref="C6:K6">
      <formula1>$A$52:$A$121</formula1>
    </dataValidation>
  </dataValidations>
  <hyperlinks>
    <hyperlink ref="L26" location="'3. Plan detallado iniciativas'!A32" display="&gt;&gt;Ver definiciones &gt;&gt;"/>
  </hyperlinks>
  <printOptions/>
  <pageMargins left="0.7" right="0.7" top="0.75" bottom="0.75" header="0.3" footer="0.3"/>
  <pageSetup horizontalDpi="600" verticalDpi="600" orientation="portrait" paperSize="9" r:id="rId4"/>
  <drawing r:id="rId3"/>
  <legacyDrawing r:id="rId2"/>
</worksheet>
</file>

<file path=xl/worksheets/sheet20.xml><?xml version="1.0" encoding="utf-8"?>
<worksheet xmlns="http://schemas.openxmlformats.org/spreadsheetml/2006/main" xmlns:r="http://schemas.openxmlformats.org/officeDocument/2006/relationships">
  <dimension ref="A1:L71"/>
  <sheetViews>
    <sheetView zoomScale="130" zoomScaleNormal="130" zoomScaleSheetLayoutView="91" workbookViewId="0" topLeftCell="D62">
      <selection activeCell="K70" sqref="K70"/>
    </sheetView>
  </sheetViews>
  <sheetFormatPr defaultColWidth="11.421875" defaultRowHeight="15"/>
  <cols>
    <col min="1" max="1" width="22.421875" style="131" customWidth="1"/>
    <col min="2" max="2" width="9.00390625" style="131" customWidth="1"/>
    <col min="3" max="3" width="53.00390625" style="196" customWidth="1"/>
    <col min="4" max="4" width="23.00390625" style="179" customWidth="1"/>
    <col min="5" max="5" width="38.28125" style="132" customWidth="1"/>
    <col min="6" max="7" width="11.421875" style="132" customWidth="1"/>
    <col min="8" max="8" width="25.57421875" style="178" customWidth="1"/>
    <col min="9" max="16384" width="11.421875" style="132" customWidth="1"/>
  </cols>
  <sheetData>
    <row r="1" spans="1:8" ht="15">
      <c r="A1" s="382" t="s">
        <v>640</v>
      </c>
      <c r="B1" s="382"/>
      <c r="C1" s="382"/>
      <c r="D1" s="382"/>
      <c r="E1" s="382"/>
      <c r="F1" s="382"/>
      <c r="G1" s="382"/>
      <c r="H1" s="382"/>
    </row>
    <row r="2" spans="1:8" ht="15">
      <c r="A2" s="382"/>
      <c r="B2" s="382"/>
      <c r="C2" s="382"/>
      <c r="D2" s="382"/>
      <c r="E2" s="382"/>
      <c r="F2" s="382"/>
      <c r="G2" s="382"/>
      <c r="H2" s="382"/>
    </row>
    <row r="3" spans="1:8" ht="47.25" customHeight="1">
      <c r="A3" s="375" t="s">
        <v>9</v>
      </c>
      <c r="B3" s="375" t="s">
        <v>734</v>
      </c>
      <c r="C3" s="375" t="s">
        <v>343</v>
      </c>
      <c r="D3" s="383" t="s">
        <v>391</v>
      </c>
      <c r="E3" s="382" t="s">
        <v>604</v>
      </c>
      <c r="F3" s="382"/>
      <c r="G3" s="382"/>
      <c r="H3" s="386" t="s">
        <v>624</v>
      </c>
    </row>
    <row r="4" spans="1:8" ht="24.75" customHeight="1">
      <c r="A4" s="375"/>
      <c r="B4" s="375"/>
      <c r="C4" s="375" t="s">
        <v>343</v>
      </c>
      <c r="D4" s="383"/>
      <c r="E4" s="382"/>
      <c r="F4" s="382"/>
      <c r="G4" s="382"/>
      <c r="H4" s="386"/>
    </row>
    <row r="5" spans="1:8" s="194" customFormat="1" ht="39" customHeight="1">
      <c r="A5" s="361" t="s">
        <v>278</v>
      </c>
      <c r="B5" s="368">
        <v>1</v>
      </c>
      <c r="C5" s="368" t="s">
        <v>678</v>
      </c>
      <c r="D5" s="368" t="s">
        <v>632</v>
      </c>
      <c r="E5" s="367" t="s">
        <v>449</v>
      </c>
      <c r="F5" s="367"/>
      <c r="G5" s="367"/>
      <c r="H5" s="369">
        <f>+'renovación curricular'!J18</f>
        <v>70900000</v>
      </c>
    </row>
    <row r="6" spans="1:8" s="194" customFormat="1" ht="25.5" customHeight="1">
      <c r="A6" s="362"/>
      <c r="B6" s="368"/>
      <c r="C6" s="368"/>
      <c r="D6" s="368"/>
      <c r="E6" s="367" t="s">
        <v>641</v>
      </c>
      <c r="F6" s="367"/>
      <c r="G6" s="367"/>
      <c r="H6" s="369"/>
    </row>
    <row r="7" spans="1:8" s="194" customFormat="1" ht="25.5" customHeight="1">
      <c r="A7" s="362"/>
      <c r="B7" s="368"/>
      <c r="C7" s="368"/>
      <c r="D7" s="368"/>
      <c r="E7" s="367" t="s">
        <v>453</v>
      </c>
      <c r="F7" s="367"/>
      <c r="G7" s="367"/>
      <c r="H7" s="369"/>
    </row>
    <row r="8" spans="1:8" s="194" customFormat="1" ht="39" customHeight="1">
      <c r="A8" s="362"/>
      <c r="B8" s="368"/>
      <c r="C8" s="368"/>
      <c r="D8" s="368"/>
      <c r="E8" s="367" t="s">
        <v>456</v>
      </c>
      <c r="F8" s="367"/>
      <c r="G8" s="367"/>
      <c r="H8" s="369"/>
    </row>
    <row r="9" spans="1:8" s="194" customFormat="1" ht="18.75" customHeight="1">
      <c r="A9" s="362"/>
      <c r="B9" s="368">
        <v>2</v>
      </c>
      <c r="C9" s="368" t="s">
        <v>679</v>
      </c>
      <c r="D9" s="368" t="s">
        <v>429</v>
      </c>
      <c r="E9" s="367" t="s">
        <v>642</v>
      </c>
      <c r="F9" s="367"/>
      <c r="G9" s="367"/>
      <c r="H9" s="369">
        <f>+'Centro de Escritura'!J23</f>
        <v>97680000</v>
      </c>
    </row>
    <row r="10" spans="1:8" s="194" customFormat="1" ht="45" customHeight="1">
      <c r="A10" s="362"/>
      <c r="B10" s="368"/>
      <c r="C10" s="368"/>
      <c r="D10" s="368"/>
      <c r="E10" s="367" t="s">
        <v>628</v>
      </c>
      <c r="F10" s="367"/>
      <c r="G10" s="367"/>
      <c r="H10" s="369"/>
    </row>
    <row r="11" spans="1:8" s="194" customFormat="1" ht="45" customHeight="1">
      <c r="A11" s="362"/>
      <c r="B11" s="368"/>
      <c r="C11" s="368"/>
      <c r="D11" s="368"/>
      <c r="E11" s="367" t="s">
        <v>643</v>
      </c>
      <c r="F11" s="367"/>
      <c r="G11" s="367"/>
      <c r="H11" s="369"/>
    </row>
    <row r="12" spans="1:8" s="194" customFormat="1" ht="28.5" customHeight="1">
      <c r="A12" s="362"/>
      <c r="B12" s="368"/>
      <c r="C12" s="368"/>
      <c r="D12" s="368"/>
      <c r="E12" s="367" t="s">
        <v>644</v>
      </c>
      <c r="F12" s="367"/>
      <c r="G12" s="367"/>
      <c r="H12" s="369"/>
    </row>
    <row r="13" spans="1:8" s="194" customFormat="1" ht="39.75" customHeight="1">
      <c r="A13" s="362"/>
      <c r="B13" s="370">
        <v>3</v>
      </c>
      <c r="C13" s="368" t="s">
        <v>699</v>
      </c>
      <c r="D13" s="368" t="s">
        <v>646</v>
      </c>
      <c r="E13" s="367" t="s">
        <v>568</v>
      </c>
      <c r="F13" s="367"/>
      <c r="G13" s="367"/>
      <c r="H13" s="369">
        <f>+Internacionalización!J22</f>
        <v>83000000</v>
      </c>
    </row>
    <row r="14" spans="1:8" s="194" customFormat="1" ht="19.5" customHeight="1">
      <c r="A14" s="362"/>
      <c r="B14" s="371"/>
      <c r="C14" s="368"/>
      <c r="D14" s="368"/>
      <c r="E14" s="367" t="s">
        <v>645</v>
      </c>
      <c r="F14" s="367"/>
      <c r="G14" s="367"/>
      <c r="H14" s="369"/>
    </row>
    <row r="15" spans="1:8" s="194" customFormat="1" ht="19.5" customHeight="1">
      <c r="A15" s="362"/>
      <c r="B15" s="371"/>
      <c r="C15" s="368"/>
      <c r="D15" s="368"/>
      <c r="E15" s="367" t="s">
        <v>567</v>
      </c>
      <c r="F15" s="367"/>
      <c r="G15" s="367"/>
      <c r="H15" s="369"/>
    </row>
    <row r="16" spans="1:8" s="194" customFormat="1" ht="39.75" customHeight="1">
      <c r="A16" s="362"/>
      <c r="B16" s="371"/>
      <c r="C16" s="368"/>
      <c r="D16" s="368"/>
      <c r="E16" s="367" t="s">
        <v>441</v>
      </c>
      <c r="F16" s="367"/>
      <c r="G16" s="367"/>
      <c r="H16" s="369"/>
    </row>
    <row r="17" spans="1:8" s="194" customFormat="1" ht="39.75" customHeight="1">
      <c r="A17" s="362"/>
      <c r="B17" s="372"/>
      <c r="C17" s="368"/>
      <c r="D17" s="368"/>
      <c r="E17" s="367" t="s">
        <v>443</v>
      </c>
      <c r="F17" s="367"/>
      <c r="G17" s="367"/>
      <c r="H17" s="369"/>
    </row>
    <row r="18" spans="1:8" s="194" customFormat="1" ht="21" customHeight="1">
      <c r="A18" s="362"/>
      <c r="B18" s="370">
        <v>4</v>
      </c>
      <c r="C18" s="368" t="s">
        <v>682</v>
      </c>
      <c r="D18" s="368" t="s">
        <v>647</v>
      </c>
      <c r="E18" s="367" t="s">
        <v>634</v>
      </c>
      <c r="F18" s="367"/>
      <c r="G18" s="367"/>
      <c r="H18" s="369">
        <v>0</v>
      </c>
    </row>
    <row r="19" spans="1:8" s="194" customFormat="1" ht="41.25" customHeight="1">
      <c r="A19" s="362"/>
      <c r="B19" s="371"/>
      <c r="C19" s="368"/>
      <c r="D19" s="368"/>
      <c r="E19" s="367" t="s">
        <v>507</v>
      </c>
      <c r="F19" s="367"/>
      <c r="G19" s="367"/>
      <c r="H19" s="369"/>
    </row>
    <row r="20" spans="1:8" s="194" customFormat="1" ht="41.25" customHeight="1">
      <c r="A20" s="362"/>
      <c r="B20" s="371"/>
      <c r="C20" s="368"/>
      <c r="D20" s="368"/>
      <c r="E20" s="367" t="s">
        <v>509</v>
      </c>
      <c r="F20" s="367"/>
      <c r="G20" s="367"/>
      <c r="H20" s="369"/>
    </row>
    <row r="21" spans="1:8" s="194" customFormat="1" ht="41.25" customHeight="1">
      <c r="A21" s="362"/>
      <c r="B21" s="371"/>
      <c r="C21" s="368"/>
      <c r="D21" s="368"/>
      <c r="E21" s="367" t="s">
        <v>512</v>
      </c>
      <c r="F21" s="367"/>
      <c r="G21" s="367"/>
      <c r="H21" s="369"/>
    </row>
    <row r="22" spans="1:8" s="194" customFormat="1" ht="41.25" customHeight="1">
      <c r="A22" s="362"/>
      <c r="B22" s="372"/>
      <c r="C22" s="368"/>
      <c r="D22" s="368"/>
      <c r="E22" s="367" t="s">
        <v>703</v>
      </c>
      <c r="F22" s="367"/>
      <c r="G22" s="367"/>
      <c r="H22" s="369"/>
    </row>
    <row r="23" spans="1:8" s="194" customFormat="1" ht="45.75" customHeight="1">
      <c r="A23" s="362"/>
      <c r="B23" s="370">
        <v>5</v>
      </c>
      <c r="C23" s="368" t="s">
        <v>702</v>
      </c>
      <c r="D23" s="368" t="s">
        <v>541</v>
      </c>
      <c r="E23" s="367" t="s">
        <v>496</v>
      </c>
      <c r="F23" s="367"/>
      <c r="G23" s="367"/>
      <c r="H23" s="369">
        <f>+'Renovación cursos virtuales'!Q22</f>
        <v>70000000</v>
      </c>
    </row>
    <row r="24" spans="1:8" s="194" customFormat="1" ht="33.75" customHeight="1">
      <c r="A24" s="362"/>
      <c r="B24" s="371"/>
      <c r="C24" s="368"/>
      <c r="D24" s="368"/>
      <c r="E24" s="367" t="s">
        <v>500</v>
      </c>
      <c r="F24" s="367"/>
      <c r="G24" s="367"/>
      <c r="H24" s="369"/>
    </row>
    <row r="25" spans="1:8" s="194" customFormat="1" ht="41.25" customHeight="1">
      <c r="A25" s="362"/>
      <c r="B25" s="372"/>
      <c r="C25" s="368"/>
      <c r="D25" s="368"/>
      <c r="E25" s="367" t="s">
        <v>501</v>
      </c>
      <c r="F25" s="367"/>
      <c r="G25" s="367"/>
      <c r="H25" s="369"/>
    </row>
    <row r="26" spans="1:8" s="194" customFormat="1" ht="41.25" customHeight="1">
      <c r="A26" s="362"/>
      <c r="B26" s="370">
        <v>6</v>
      </c>
      <c r="C26" s="370" t="s">
        <v>707</v>
      </c>
      <c r="D26" s="370" t="s">
        <v>733</v>
      </c>
      <c r="E26" s="376" t="s">
        <v>711</v>
      </c>
      <c r="F26" s="377"/>
      <c r="G26" s="378"/>
      <c r="H26" s="364">
        <f>+'Plan de Bienestar'!J24</f>
        <v>22000000</v>
      </c>
    </row>
    <row r="27" spans="1:12" s="194" customFormat="1" ht="41.25" customHeight="1">
      <c r="A27" s="362"/>
      <c r="B27" s="371"/>
      <c r="C27" s="371"/>
      <c r="D27" s="371"/>
      <c r="E27" s="376" t="s">
        <v>716</v>
      </c>
      <c r="F27" s="377"/>
      <c r="G27" s="378"/>
      <c r="H27" s="365"/>
      <c r="J27" s="195"/>
      <c r="K27" s="195"/>
      <c r="L27" s="195"/>
    </row>
    <row r="28" spans="1:8" s="194" customFormat="1" ht="41.25" customHeight="1">
      <c r="A28" s="362"/>
      <c r="B28" s="371"/>
      <c r="C28" s="371"/>
      <c r="D28" s="371"/>
      <c r="E28" s="376" t="s">
        <v>717</v>
      </c>
      <c r="F28" s="377"/>
      <c r="G28" s="378"/>
      <c r="H28" s="365"/>
    </row>
    <row r="29" spans="1:8" s="194" customFormat="1" ht="41.25" customHeight="1">
      <c r="A29" s="362"/>
      <c r="B29" s="371"/>
      <c r="C29" s="371"/>
      <c r="D29" s="371"/>
      <c r="E29" s="387" t="s">
        <v>718</v>
      </c>
      <c r="F29" s="388"/>
      <c r="G29" s="389"/>
      <c r="H29" s="365"/>
    </row>
    <row r="30" spans="1:8" s="194" customFormat="1" ht="41.25" customHeight="1">
      <c r="A30" s="362"/>
      <c r="B30" s="371"/>
      <c r="C30" s="371"/>
      <c r="D30" s="371"/>
      <c r="E30" s="390" t="s">
        <v>720</v>
      </c>
      <c r="F30" s="391"/>
      <c r="G30" s="392"/>
      <c r="H30" s="365"/>
    </row>
    <row r="31" spans="1:8" s="194" customFormat="1" ht="41.25" customHeight="1">
      <c r="A31" s="362"/>
      <c r="B31" s="371"/>
      <c r="C31" s="371"/>
      <c r="D31" s="371"/>
      <c r="E31" s="387" t="s">
        <v>723</v>
      </c>
      <c r="F31" s="388"/>
      <c r="G31" s="389"/>
      <c r="H31" s="365"/>
    </row>
    <row r="32" spans="1:8" s="194" customFormat="1" ht="41.25" customHeight="1">
      <c r="A32" s="363"/>
      <c r="B32" s="372"/>
      <c r="C32" s="372"/>
      <c r="D32" s="372"/>
      <c r="E32" s="387" t="s">
        <v>725</v>
      </c>
      <c r="F32" s="388"/>
      <c r="G32" s="389"/>
      <c r="H32" s="366"/>
    </row>
    <row r="33" spans="1:8" s="194" customFormat="1" ht="30" customHeight="1">
      <c r="A33" s="375" t="s">
        <v>174</v>
      </c>
      <c r="B33" s="370">
        <v>7</v>
      </c>
      <c r="C33" s="368" t="s">
        <v>738</v>
      </c>
      <c r="D33" s="368" t="s">
        <v>393</v>
      </c>
      <c r="E33" s="376" t="s">
        <v>521</v>
      </c>
      <c r="F33" s="377"/>
      <c r="G33" s="378"/>
      <c r="H33" s="369">
        <f>+Mentores!J32</f>
        <v>8000000</v>
      </c>
    </row>
    <row r="34" spans="1:8" s="194" customFormat="1" ht="64.5" customHeight="1">
      <c r="A34" s="375"/>
      <c r="B34" s="371"/>
      <c r="C34" s="368"/>
      <c r="D34" s="368"/>
      <c r="E34" s="376" t="s">
        <v>635</v>
      </c>
      <c r="F34" s="377"/>
      <c r="G34" s="378"/>
      <c r="H34" s="369"/>
    </row>
    <row r="35" spans="1:8" s="194" customFormat="1" ht="65.25" customHeight="1">
      <c r="A35" s="375"/>
      <c r="B35" s="371"/>
      <c r="C35" s="368"/>
      <c r="D35" s="368"/>
      <c r="E35" s="379" t="s">
        <v>529</v>
      </c>
      <c r="F35" s="379"/>
      <c r="G35" s="379"/>
      <c r="H35" s="369"/>
    </row>
    <row r="36" spans="1:8" s="194" customFormat="1" ht="64.5" customHeight="1">
      <c r="A36" s="375"/>
      <c r="B36" s="372"/>
      <c r="C36" s="368"/>
      <c r="D36" s="368"/>
      <c r="E36" s="367" t="s">
        <v>648</v>
      </c>
      <c r="F36" s="367"/>
      <c r="G36" s="367"/>
      <c r="H36" s="369"/>
    </row>
    <row r="37" spans="1:8" s="194" customFormat="1" ht="35.25" customHeight="1">
      <c r="A37" s="375" t="s">
        <v>196</v>
      </c>
      <c r="B37" s="370">
        <v>8</v>
      </c>
      <c r="C37" s="368" t="s">
        <v>737</v>
      </c>
      <c r="D37" s="368" t="s">
        <v>650</v>
      </c>
      <c r="E37" s="367" t="s">
        <v>649</v>
      </c>
      <c r="F37" s="367"/>
      <c r="G37" s="367"/>
      <c r="H37" s="369">
        <f>+'Desarrollo profesional'!J32</f>
        <v>27000000</v>
      </c>
    </row>
    <row r="38" spans="1:8" s="194" customFormat="1" ht="40.5" customHeight="1">
      <c r="A38" s="375"/>
      <c r="B38" s="371"/>
      <c r="C38" s="368"/>
      <c r="D38" s="368"/>
      <c r="E38" s="367" t="s">
        <v>459</v>
      </c>
      <c r="F38" s="367"/>
      <c r="G38" s="367"/>
      <c r="H38" s="369"/>
    </row>
    <row r="39" spans="1:8" s="194" customFormat="1" ht="42.75" customHeight="1">
      <c r="A39" s="375"/>
      <c r="B39" s="371"/>
      <c r="C39" s="368"/>
      <c r="D39" s="368"/>
      <c r="E39" s="367" t="s">
        <v>651</v>
      </c>
      <c r="F39" s="367"/>
      <c r="G39" s="367"/>
      <c r="H39" s="369"/>
    </row>
    <row r="40" spans="1:8" s="194" customFormat="1" ht="15.75">
      <c r="A40" s="375"/>
      <c r="B40" s="371"/>
      <c r="C40" s="368"/>
      <c r="D40" s="368"/>
      <c r="E40" s="367" t="s">
        <v>463</v>
      </c>
      <c r="F40" s="367"/>
      <c r="G40" s="367"/>
      <c r="H40" s="369"/>
    </row>
    <row r="41" spans="1:8" s="194" customFormat="1" ht="15.75">
      <c r="A41" s="375"/>
      <c r="B41" s="371"/>
      <c r="C41" s="368"/>
      <c r="D41" s="368"/>
      <c r="E41" s="367" t="s">
        <v>465</v>
      </c>
      <c r="F41" s="367"/>
      <c r="G41" s="367"/>
      <c r="H41" s="369"/>
    </row>
    <row r="42" spans="1:8" s="194" customFormat="1" ht="15.75">
      <c r="A42" s="375"/>
      <c r="B42" s="371"/>
      <c r="C42" s="368"/>
      <c r="D42" s="368"/>
      <c r="E42" s="367" t="s">
        <v>469</v>
      </c>
      <c r="F42" s="367"/>
      <c r="G42" s="367"/>
      <c r="H42" s="369"/>
    </row>
    <row r="43" spans="1:8" s="194" customFormat="1" ht="15.75">
      <c r="A43" s="375"/>
      <c r="B43" s="372"/>
      <c r="C43" s="368"/>
      <c r="D43" s="368"/>
      <c r="E43" s="367" t="s">
        <v>472</v>
      </c>
      <c r="F43" s="367"/>
      <c r="G43" s="367"/>
      <c r="H43" s="369"/>
    </row>
    <row r="44" spans="1:8" ht="15.75">
      <c r="A44" s="374" t="s">
        <v>239</v>
      </c>
      <c r="B44" s="370">
        <v>9</v>
      </c>
      <c r="C44" s="373" t="s">
        <v>736</v>
      </c>
      <c r="D44" s="373" t="s">
        <v>603</v>
      </c>
      <c r="E44" s="367" t="s">
        <v>652</v>
      </c>
      <c r="F44" s="367"/>
      <c r="G44" s="367"/>
      <c r="H44" s="384">
        <f>+'Fomento investigación'!J26</f>
        <v>96000000</v>
      </c>
    </row>
    <row r="45" spans="1:8" ht="35.25" customHeight="1">
      <c r="A45" s="374"/>
      <c r="B45" s="371"/>
      <c r="C45" s="373"/>
      <c r="D45" s="373"/>
      <c r="E45" s="367" t="s">
        <v>591</v>
      </c>
      <c r="F45" s="367"/>
      <c r="G45" s="367"/>
      <c r="H45" s="384"/>
    </row>
    <row r="46" spans="1:8" ht="51" customHeight="1">
      <c r="A46" s="374"/>
      <c r="B46" s="371"/>
      <c r="C46" s="373"/>
      <c r="D46" s="373"/>
      <c r="E46" s="367" t="s">
        <v>595</v>
      </c>
      <c r="F46" s="367"/>
      <c r="G46" s="367"/>
      <c r="H46" s="384"/>
    </row>
    <row r="47" spans="1:8" ht="51" customHeight="1">
      <c r="A47" s="374"/>
      <c r="B47" s="371"/>
      <c r="C47" s="373"/>
      <c r="D47" s="373"/>
      <c r="E47" s="367" t="s">
        <v>596</v>
      </c>
      <c r="F47" s="367"/>
      <c r="G47" s="367"/>
      <c r="H47" s="384"/>
    </row>
    <row r="48" spans="1:8" ht="51" customHeight="1">
      <c r="A48" s="374"/>
      <c r="B48" s="371"/>
      <c r="C48" s="373"/>
      <c r="D48" s="373"/>
      <c r="E48" s="367" t="s">
        <v>593</v>
      </c>
      <c r="F48" s="367"/>
      <c r="G48" s="367"/>
      <c r="H48" s="384"/>
    </row>
    <row r="49" spans="1:8" ht="51" customHeight="1">
      <c r="A49" s="374"/>
      <c r="B49" s="372"/>
      <c r="C49" s="373"/>
      <c r="D49" s="373"/>
      <c r="E49" s="367" t="s">
        <v>589</v>
      </c>
      <c r="F49" s="367"/>
      <c r="G49" s="367"/>
      <c r="H49" s="384"/>
    </row>
    <row r="50" spans="1:8" ht="33" customHeight="1">
      <c r="A50" s="380" t="s">
        <v>240</v>
      </c>
      <c r="B50" s="370">
        <v>10</v>
      </c>
      <c r="C50" s="373" t="s">
        <v>687</v>
      </c>
      <c r="D50" s="373" t="s">
        <v>395</v>
      </c>
      <c r="E50" s="367" t="s">
        <v>609</v>
      </c>
      <c r="F50" s="367"/>
      <c r="G50" s="367"/>
      <c r="H50" s="384">
        <v>7000000</v>
      </c>
    </row>
    <row r="51" spans="1:8" ht="33" customHeight="1">
      <c r="A51" s="380"/>
      <c r="B51" s="371"/>
      <c r="C51" s="373"/>
      <c r="D51" s="373"/>
      <c r="E51" s="367" t="s">
        <v>612</v>
      </c>
      <c r="F51" s="367"/>
      <c r="G51" s="367"/>
      <c r="H51" s="384"/>
    </row>
    <row r="52" spans="1:8" ht="33" customHeight="1">
      <c r="A52" s="380"/>
      <c r="B52" s="371"/>
      <c r="C52" s="373"/>
      <c r="D52" s="373"/>
      <c r="E52" s="367" t="s">
        <v>615</v>
      </c>
      <c r="F52" s="367"/>
      <c r="G52" s="367"/>
      <c r="H52" s="384"/>
    </row>
    <row r="53" spans="1:8" ht="33" customHeight="1">
      <c r="A53" s="380"/>
      <c r="B53" s="371"/>
      <c r="C53" s="373"/>
      <c r="D53" s="373"/>
      <c r="E53" s="367" t="s">
        <v>618</v>
      </c>
      <c r="F53" s="367"/>
      <c r="G53" s="367"/>
      <c r="H53" s="384"/>
    </row>
    <row r="54" spans="1:8" ht="33" customHeight="1">
      <c r="A54" s="380"/>
      <c r="B54" s="372"/>
      <c r="C54" s="373"/>
      <c r="D54" s="373"/>
      <c r="E54" s="367" t="s">
        <v>620</v>
      </c>
      <c r="F54" s="367"/>
      <c r="G54" s="367"/>
      <c r="H54" s="384"/>
    </row>
    <row r="55" spans="1:8" ht="51.75" customHeight="1">
      <c r="A55" s="380" t="s">
        <v>257</v>
      </c>
      <c r="B55" s="370">
        <v>11</v>
      </c>
      <c r="C55" s="373" t="s">
        <v>688</v>
      </c>
      <c r="D55" s="373" t="s">
        <v>653</v>
      </c>
      <c r="E55" s="381" t="s">
        <v>654</v>
      </c>
      <c r="F55" s="381"/>
      <c r="G55" s="381"/>
      <c r="H55" s="384">
        <f>+'Portafolio extensión'!J27</f>
        <v>129000000</v>
      </c>
    </row>
    <row r="56" spans="1:8" ht="51.75" customHeight="1">
      <c r="A56" s="380"/>
      <c r="B56" s="371"/>
      <c r="C56" s="373"/>
      <c r="D56" s="373"/>
      <c r="E56" s="381" t="s">
        <v>655</v>
      </c>
      <c r="F56" s="381"/>
      <c r="G56" s="381"/>
      <c r="H56" s="384"/>
    </row>
    <row r="57" spans="1:8" ht="20.25" customHeight="1">
      <c r="A57" s="380"/>
      <c r="B57" s="371"/>
      <c r="C57" s="373"/>
      <c r="D57" s="373"/>
      <c r="E57" s="381" t="s">
        <v>656</v>
      </c>
      <c r="F57" s="381"/>
      <c r="G57" s="381"/>
      <c r="H57" s="384"/>
    </row>
    <row r="58" spans="1:8" ht="20.25" customHeight="1">
      <c r="A58" s="380"/>
      <c r="B58" s="371"/>
      <c r="C58" s="373"/>
      <c r="D58" s="373"/>
      <c r="E58" s="381" t="s">
        <v>425</v>
      </c>
      <c r="F58" s="381"/>
      <c r="G58" s="381"/>
      <c r="H58" s="384"/>
    </row>
    <row r="59" spans="1:8" ht="20.25" customHeight="1">
      <c r="A59" s="380"/>
      <c r="B59" s="371"/>
      <c r="C59" s="373"/>
      <c r="D59" s="373"/>
      <c r="E59" s="381" t="s">
        <v>427</v>
      </c>
      <c r="F59" s="381"/>
      <c r="G59" s="381"/>
      <c r="H59" s="384"/>
    </row>
    <row r="60" spans="1:8" ht="20.25" customHeight="1">
      <c r="A60" s="380"/>
      <c r="B60" s="372"/>
      <c r="C60" s="373"/>
      <c r="D60" s="373"/>
      <c r="E60" s="381" t="s">
        <v>600</v>
      </c>
      <c r="F60" s="381"/>
      <c r="G60" s="381"/>
      <c r="H60" s="384"/>
    </row>
    <row r="61" spans="1:8" ht="38.25" customHeight="1">
      <c r="A61" s="380" t="s">
        <v>258</v>
      </c>
      <c r="B61" s="370">
        <v>12</v>
      </c>
      <c r="C61" s="373" t="s">
        <v>735</v>
      </c>
      <c r="D61" s="373" t="s">
        <v>633</v>
      </c>
      <c r="E61" s="367" t="s">
        <v>543</v>
      </c>
      <c r="F61" s="367"/>
      <c r="G61" s="367"/>
      <c r="H61" s="384">
        <f>+'Reforma académica y administrat'!J29</f>
        <v>0</v>
      </c>
    </row>
    <row r="62" spans="1:8" ht="34.5" customHeight="1">
      <c r="A62" s="380"/>
      <c r="B62" s="371"/>
      <c r="C62" s="373"/>
      <c r="D62" s="373"/>
      <c r="E62" s="367" t="s">
        <v>546</v>
      </c>
      <c r="F62" s="367"/>
      <c r="G62" s="367"/>
      <c r="H62" s="384"/>
    </row>
    <row r="63" spans="1:8" ht="34.5" customHeight="1">
      <c r="A63" s="380"/>
      <c r="B63" s="371"/>
      <c r="C63" s="373"/>
      <c r="D63" s="373"/>
      <c r="E63" s="367" t="s">
        <v>547</v>
      </c>
      <c r="F63" s="367"/>
      <c r="G63" s="367"/>
      <c r="H63" s="384"/>
    </row>
    <row r="64" spans="1:8" ht="34.5" customHeight="1">
      <c r="A64" s="380"/>
      <c r="B64" s="371"/>
      <c r="C64" s="373"/>
      <c r="D64" s="373"/>
      <c r="E64" s="367" t="s">
        <v>549</v>
      </c>
      <c r="F64" s="367"/>
      <c r="G64" s="367"/>
      <c r="H64" s="384"/>
    </row>
    <row r="65" spans="1:8" ht="36.75" customHeight="1">
      <c r="A65" s="380"/>
      <c r="B65" s="371"/>
      <c r="C65" s="373"/>
      <c r="D65" s="373"/>
      <c r="E65" s="367" t="s">
        <v>551</v>
      </c>
      <c r="F65" s="367"/>
      <c r="G65" s="367"/>
      <c r="H65" s="384"/>
    </row>
    <row r="66" spans="1:8" ht="31.5" customHeight="1">
      <c r="A66" s="380"/>
      <c r="B66" s="372"/>
      <c r="C66" s="373"/>
      <c r="D66" s="373"/>
      <c r="E66" s="367" t="s">
        <v>552</v>
      </c>
      <c r="F66" s="367"/>
      <c r="G66" s="367"/>
      <c r="H66" s="384"/>
    </row>
    <row r="67" spans="1:8" ht="15.75">
      <c r="A67" s="380" t="s">
        <v>124</v>
      </c>
      <c r="B67" s="370">
        <v>13</v>
      </c>
      <c r="C67" s="373" t="s">
        <v>691</v>
      </c>
      <c r="D67" s="373" t="s">
        <v>398</v>
      </c>
      <c r="E67" s="367" t="s">
        <v>554</v>
      </c>
      <c r="F67" s="367"/>
      <c r="G67" s="367"/>
      <c r="H67" s="385" t="s">
        <v>639</v>
      </c>
    </row>
    <row r="68" spans="1:8" ht="21" customHeight="1">
      <c r="A68" s="380"/>
      <c r="B68" s="371"/>
      <c r="C68" s="373"/>
      <c r="D68" s="373"/>
      <c r="E68" s="367" t="s">
        <v>560</v>
      </c>
      <c r="F68" s="367"/>
      <c r="G68" s="367"/>
      <c r="H68" s="385"/>
    </row>
    <row r="69" spans="1:8" ht="22.5" customHeight="1">
      <c r="A69" s="380"/>
      <c r="B69" s="371"/>
      <c r="C69" s="373"/>
      <c r="D69" s="373"/>
      <c r="E69" s="367" t="s">
        <v>563</v>
      </c>
      <c r="F69" s="367"/>
      <c r="G69" s="367"/>
      <c r="H69" s="385"/>
    </row>
    <row r="70" spans="1:8" ht="37.5" customHeight="1">
      <c r="A70" s="380"/>
      <c r="B70" s="372"/>
      <c r="C70" s="373"/>
      <c r="D70" s="373"/>
      <c r="E70" s="367" t="s">
        <v>605</v>
      </c>
      <c r="F70" s="367"/>
      <c r="G70" s="367"/>
      <c r="H70" s="385"/>
    </row>
    <row r="71" spans="1:8" ht="36" customHeight="1">
      <c r="A71" s="382" t="s">
        <v>657</v>
      </c>
      <c r="B71" s="382"/>
      <c r="C71" s="382"/>
      <c r="D71" s="382"/>
      <c r="E71" s="382"/>
      <c r="F71" s="382"/>
      <c r="G71" s="382"/>
      <c r="H71" s="182">
        <f>SUM(H5:H66)+'Adecuación infraestructura'!J28</f>
        <v>680580000</v>
      </c>
    </row>
  </sheetData>
  <sheetProtection/>
  <mergeCells count="134">
    <mergeCell ref="E30:G30"/>
    <mergeCell ref="B61:B66"/>
    <mergeCell ref="B67:B70"/>
    <mergeCell ref="B13:B17"/>
    <mergeCell ref="B18:B22"/>
    <mergeCell ref="B23:B25"/>
    <mergeCell ref="B26:B32"/>
    <mergeCell ref="B37:B43"/>
    <mergeCell ref="B44:B49"/>
    <mergeCell ref="B50:B54"/>
    <mergeCell ref="B3:B4"/>
    <mergeCell ref="B5:B8"/>
    <mergeCell ref="B9:B12"/>
    <mergeCell ref="E26:G26"/>
    <mergeCell ref="E27:G27"/>
    <mergeCell ref="E28:G28"/>
    <mergeCell ref="A1:H2"/>
    <mergeCell ref="A55:A60"/>
    <mergeCell ref="C55:C60"/>
    <mergeCell ref="D55:D60"/>
    <mergeCell ref="E56:G56"/>
    <mergeCell ref="H55:H60"/>
    <mergeCell ref="A3:A4"/>
    <mergeCell ref="C3:C4"/>
    <mergeCell ref="E47:G47"/>
    <mergeCell ref="B55:B60"/>
    <mergeCell ref="E48:G48"/>
    <mergeCell ref="H61:H66"/>
    <mergeCell ref="H67:H70"/>
    <mergeCell ref="A50:A54"/>
    <mergeCell ref="H3:H4"/>
    <mergeCell ref="H5:H8"/>
    <mergeCell ref="H13:H17"/>
    <mergeCell ref="H18:H22"/>
    <mergeCell ref="H23:H25"/>
    <mergeCell ref="H33:H36"/>
    <mergeCell ref="D50:D54"/>
    <mergeCell ref="A71:G71"/>
    <mergeCell ref="H37:H43"/>
    <mergeCell ref="H44:H49"/>
    <mergeCell ref="H50:H54"/>
    <mergeCell ref="E50:G50"/>
    <mergeCell ref="E51:G51"/>
    <mergeCell ref="E52:G52"/>
    <mergeCell ref="E53:G53"/>
    <mergeCell ref="E54:G54"/>
    <mergeCell ref="C50:C54"/>
    <mergeCell ref="D3:D4"/>
    <mergeCell ref="E63:G63"/>
    <mergeCell ref="E64:G64"/>
    <mergeCell ref="E37:G37"/>
    <mergeCell ref="E38:G38"/>
    <mergeCell ref="E39:G39"/>
    <mergeCell ref="E46:G46"/>
    <mergeCell ref="D18:D22"/>
    <mergeCell ref="D26:D32"/>
    <mergeCell ref="A67:A70"/>
    <mergeCell ref="C67:C70"/>
    <mergeCell ref="D67:D70"/>
    <mergeCell ref="D44:D49"/>
    <mergeCell ref="E65:G65"/>
    <mergeCell ref="E61:G61"/>
    <mergeCell ref="E62:G62"/>
    <mergeCell ref="E49:G49"/>
    <mergeCell ref="E67:G67"/>
    <mergeCell ref="E68:G68"/>
    <mergeCell ref="E69:G69"/>
    <mergeCell ref="E70:G70"/>
    <mergeCell ref="E10:G10"/>
    <mergeCell ref="C5:C8"/>
    <mergeCell ref="D5:D8"/>
    <mergeCell ref="E22:G22"/>
    <mergeCell ref="E24:G24"/>
    <mergeCell ref="E25:G25"/>
    <mergeCell ref="D23:D25"/>
    <mergeCell ref="C18:C22"/>
    <mergeCell ref="E3:G4"/>
    <mergeCell ref="E21:G21"/>
    <mergeCell ref="E44:G44"/>
    <mergeCell ref="E45:G45"/>
    <mergeCell ref="E18:G18"/>
    <mergeCell ref="E19:G19"/>
    <mergeCell ref="E20:G20"/>
    <mergeCell ref="E23:G23"/>
    <mergeCell ref="E13:G13"/>
    <mergeCell ref="E14:G14"/>
    <mergeCell ref="E66:G66"/>
    <mergeCell ref="A61:A66"/>
    <mergeCell ref="C61:C66"/>
    <mergeCell ref="D61:D66"/>
    <mergeCell ref="E55:G55"/>
    <mergeCell ref="E57:G57"/>
    <mergeCell ref="E58:G58"/>
    <mergeCell ref="E60:G60"/>
    <mergeCell ref="E59:G59"/>
    <mergeCell ref="D37:D43"/>
    <mergeCell ref="E33:G33"/>
    <mergeCell ref="E34:G34"/>
    <mergeCell ref="E35:G35"/>
    <mergeCell ref="E36:G36"/>
    <mergeCell ref="A33:A36"/>
    <mergeCell ref="C33:C36"/>
    <mergeCell ref="D33:D36"/>
    <mergeCell ref="B33:B36"/>
    <mergeCell ref="E5:G5"/>
    <mergeCell ref="E6:G6"/>
    <mergeCell ref="E7:G7"/>
    <mergeCell ref="E8:G8"/>
    <mergeCell ref="E40:G40"/>
    <mergeCell ref="E41:G41"/>
    <mergeCell ref="E9:G9"/>
    <mergeCell ref="E31:G31"/>
    <mergeCell ref="E32:G32"/>
    <mergeCell ref="E29:G29"/>
    <mergeCell ref="C44:C49"/>
    <mergeCell ref="E17:G17"/>
    <mergeCell ref="E43:G43"/>
    <mergeCell ref="C23:C25"/>
    <mergeCell ref="C13:C17"/>
    <mergeCell ref="A44:A49"/>
    <mergeCell ref="E42:G42"/>
    <mergeCell ref="D13:D17"/>
    <mergeCell ref="A37:A43"/>
    <mergeCell ref="C37:C43"/>
    <mergeCell ref="A5:A32"/>
    <mergeCell ref="H26:H32"/>
    <mergeCell ref="E11:G11"/>
    <mergeCell ref="E12:G12"/>
    <mergeCell ref="D9:D12"/>
    <mergeCell ref="C9:C12"/>
    <mergeCell ref="H9:H12"/>
    <mergeCell ref="C26:C32"/>
    <mergeCell ref="E15:G15"/>
    <mergeCell ref="E16:G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60" r:id="rId1"/>
  <rowBreaks count="2" manualBreakCount="2">
    <brk id="32" max="255" man="1"/>
    <brk id="49" max="255" man="1"/>
  </rowBreaks>
</worksheet>
</file>

<file path=xl/worksheets/sheet3.xml><?xml version="1.0" encoding="utf-8"?>
<worksheet xmlns="http://schemas.openxmlformats.org/spreadsheetml/2006/main" xmlns:r="http://schemas.openxmlformats.org/officeDocument/2006/relationships">
  <dimension ref="A1:P28"/>
  <sheetViews>
    <sheetView zoomScale="75" zoomScaleNormal="75" zoomScalePageLayoutView="0" workbookViewId="0" topLeftCell="C22">
      <selection activeCell="E13" sqref="E13"/>
    </sheetView>
  </sheetViews>
  <sheetFormatPr defaultColWidth="11.421875" defaultRowHeight="15"/>
  <cols>
    <col min="1" max="1" width="22.421875" style="1" customWidth="1"/>
    <col min="2" max="2" width="121.8515625" style="1" customWidth="1"/>
    <col min="3" max="3" width="21.57421875" style="1" customWidth="1"/>
    <col min="4" max="4" width="20.421875" style="1" customWidth="1"/>
    <col min="5" max="5" width="40.57421875" style="101" customWidth="1"/>
    <col min="6" max="11" width="11.421875" style="1" customWidth="1"/>
    <col min="12" max="12" width="11.421875" style="29" hidden="1" customWidth="1"/>
    <col min="13" max="16" width="11.421875" style="1" customWidth="1"/>
    <col min="17" max="16384" width="11.421875" style="1" customWidth="1"/>
  </cols>
  <sheetData>
    <row r="1" ht="29.25" customHeight="1">
      <c r="B1" s="92" t="s">
        <v>50</v>
      </c>
    </row>
    <row r="2" ht="43.5" customHeight="1">
      <c r="B2" s="92" t="s">
        <v>326</v>
      </c>
    </row>
    <row r="3" ht="60.75" customHeight="1">
      <c r="B3" s="91" t="s">
        <v>297</v>
      </c>
    </row>
    <row r="4" spans="1:16" ht="47.25" customHeight="1">
      <c r="A4" s="277" t="s">
        <v>9</v>
      </c>
      <c r="B4" s="271" t="s">
        <v>327</v>
      </c>
      <c r="E4" s="277" t="s">
        <v>343</v>
      </c>
      <c r="F4" s="293" t="s">
        <v>372</v>
      </c>
      <c r="G4" s="293"/>
      <c r="H4" s="293"/>
      <c r="I4" s="293"/>
      <c r="J4" s="293"/>
      <c r="K4" s="293"/>
      <c r="L4" s="293"/>
      <c r="M4" s="293"/>
      <c r="N4" s="293"/>
      <c r="O4" s="293"/>
      <c r="P4" s="293"/>
    </row>
    <row r="5" spans="1:16" ht="24.75" customHeight="1" thickBot="1">
      <c r="A5" s="278"/>
      <c r="B5" s="285"/>
      <c r="C5" s="279" t="s">
        <v>345</v>
      </c>
      <c r="D5" s="280"/>
      <c r="E5" s="278" t="s">
        <v>343</v>
      </c>
      <c r="F5" s="107" t="s">
        <v>363</v>
      </c>
      <c r="G5" s="107" t="s">
        <v>364</v>
      </c>
      <c r="H5" s="107" t="s">
        <v>365</v>
      </c>
      <c r="I5" s="107" t="s">
        <v>366</v>
      </c>
      <c r="J5" s="107" t="s">
        <v>367</v>
      </c>
      <c r="K5" s="107" t="s">
        <v>368</v>
      </c>
      <c r="L5" s="106"/>
      <c r="M5" s="107" t="s">
        <v>370</v>
      </c>
      <c r="N5" s="107" t="s">
        <v>369</v>
      </c>
      <c r="O5" s="107" t="s">
        <v>371</v>
      </c>
      <c r="P5" s="107" t="s">
        <v>373</v>
      </c>
    </row>
    <row r="6" spans="1:16" s="4" customFormat="1" ht="45" customHeight="1" thickBot="1">
      <c r="A6" s="287" t="s">
        <v>278</v>
      </c>
      <c r="B6" s="94" t="s">
        <v>342</v>
      </c>
      <c r="C6" s="281" t="s">
        <v>344</v>
      </c>
      <c r="D6" s="282"/>
      <c r="E6" s="286" t="s">
        <v>361</v>
      </c>
      <c r="F6" s="286"/>
      <c r="G6" s="286"/>
      <c r="H6" s="286"/>
      <c r="I6" s="286"/>
      <c r="J6" s="286"/>
      <c r="K6" s="286"/>
      <c r="L6" s="286" t="s">
        <v>17</v>
      </c>
      <c r="M6" s="286"/>
      <c r="N6" s="286"/>
      <c r="O6" s="286"/>
      <c r="P6" s="292"/>
    </row>
    <row r="7" spans="1:16" s="4" customFormat="1" ht="45" customHeight="1" thickBot="1">
      <c r="A7" s="288"/>
      <c r="B7" s="94" t="s">
        <v>328</v>
      </c>
      <c r="C7" s="281"/>
      <c r="D7" s="282"/>
      <c r="E7" s="286"/>
      <c r="F7" s="286"/>
      <c r="G7" s="286"/>
      <c r="H7" s="286"/>
      <c r="I7" s="286"/>
      <c r="J7" s="286"/>
      <c r="K7" s="286"/>
      <c r="L7" s="286" t="s">
        <v>17</v>
      </c>
      <c r="M7" s="286"/>
      <c r="N7" s="286"/>
      <c r="O7" s="286"/>
      <c r="P7" s="292"/>
    </row>
    <row r="8" spans="1:16" s="4" customFormat="1" ht="45" customHeight="1" thickBot="1">
      <c r="A8" s="288"/>
      <c r="B8" s="99" t="s">
        <v>334</v>
      </c>
      <c r="C8" s="281"/>
      <c r="D8" s="282"/>
      <c r="E8" s="286"/>
      <c r="F8" s="286"/>
      <c r="G8" s="286"/>
      <c r="H8" s="286"/>
      <c r="I8" s="286"/>
      <c r="J8" s="286"/>
      <c r="K8" s="286"/>
      <c r="L8" s="286"/>
      <c r="M8" s="286"/>
      <c r="N8" s="286"/>
      <c r="O8" s="286"/>
      <c r="P8" s="292"/>
    </row>
    <row r="9" spans="1:16" s="4" customFormat="1" ht="45" customHeight="1" thickBot="1">
      <c r="A9" s="288"/>
      <c r="B9" s="94" t="s">
        <v>329</v>
      </c>
      <c r="C9" s="281" t="s">
        <v>335</v>
      </c>
      <c r="D9" s="282"/>
      <c r="E9" s="102" t="s">
        <v>346</v>
      </c>
      <c r="F9" s="102"/>
      <c r="G9" s="102"/>
      <c r="H9" s="102"/>
      <c r="I9" s="102"/>
      <c r="J9" s="102"/>
      <c r="K9" s="102"/>
      <c r="L9" s="102"/>
      <c r="M9" s="102"/>
      <c r="N9" s="102"/>
      <c r="O9" s="102"/>
      <c r="P9" s="108"/>
    </row>
    <row r="10" spans="1:16" s="4" customFormat="1" ht="45" customHeight="1" thickBot="1">
      <c r="A10" s="288"/>
      <c r="B10" s="72"/>
      <c r="E10" s="103"/>
      <c r="F10" s="103"/>
      <c r="G10" s="103"/>
      <c r="H10" s="103"/>
      <c r="I10" s="103"/>
      <c r="J10" s="103"/>
      <c r="K10" s="103"/>
      <c r="L10" s="103"/>
      <c r="M10" s="103"/>
      <c r="N10" s="103"/>
      <c r="O10" s="103"/>
      <c r="P10" s="108"/>
    </row>
    <row r="11" spans="1:16" s="4" customFormat="1" ht="54.75" customHeight="1" thickBot="1">
      <c r="A11" s="287" t="s">
        <v>174</v>
      </c>
      <c r="B11" s="95" t="s">
        <v>331</v>
      </c>
      <c r="E11" s="103" t="s">
        <v>347</v>
      </c>
      <c r="F11" s="103"/>
      <c r="G11" s="103"/>
      <c r="H11" s="103"/>
      <c r="I11" s="103"/>
      <c r="J11" s="103"/>
      <c r="K11" s="103"/>
      <c r="L11" s="103" t="s">
        <v>17</v>
      </c>
      <c r="M11" s="103"/>
      <c r="N11" s="103"/>
      <c r="O11" s="103"/>
      <c r="P11" s="108"/>
    </row>
    <row r="12" spans="1:16" s="4" customFormat="1" ht="45" customHeight="1" thickBot="1">
      <c r="A12" s="288"/>
      <c r="B12" s="72"/>
      <c r="E12" s="103"/>
      <c r="F12" s="103"/>
      <c r="G12" s="103"/>
      <c r="H12" s="103"/>
      <c r="I12" s="103"/>
      <c r="J12" s="103"/>
      <c r="K12" s="103"/>
      <c r="L12" s="103" t="s">
        <v>17</v>
      </c>
      <c r="M12" s="103"/>
      <c r="N12" s="103"/>
      <c r="O12" s="103"/>
      <c r="P12" s="108"/>
    </row>
    <row r="13" spans="1:16" s="4" customFormat="1" ht="118.5" customHeight="1" thickBot="1">
      <c r="A13" s="100" t="s">
        <v>196</v>
      </c>
      <c r="B13" s="96" t="s">
        <v>332</v>
      </c>
      <c r="E13" s="103" t="s">
        <v>362</v>
      </c>
      <c r="F13" s="103"/>
      <c r="G13" s="103"/>
      <c r="H13" s="103"/>
      <c r="I13" s="103"/>
      <c r="J13" s="103"/>
      <c r="K13" s="103"/>
      <c r="L13" s="103"/>
      <c r="M13" s="103"/>
      <c r="N13" s="103"/>
      <c r="O13" s="103"/>
      <c r="P13" s="108"/>
    </row>
    <row r="14" spans="1:16" ht="120" customHeight="1" thickBot="1">
      <c r="A14" s="289" t="s">
        <v>239</v>
      </c>
      <c r="B14" s="99" t="s">
        <v>336</v>
      </c>
      <c r="C14" s="279" t="s">
        <v>350</v>
      </c>
      <c r="D14" s="280"/>
      <c r="E14" s="104" t="s">
        <v>351</v>
      </c>
      <c r="F14" s="104"/>
      <c r="G14" s="104"/>
      <c r="H14" s="104"/>
      <c r="I14" s="104"/>
      <c r="J14" s="104"/>
      <c r="K14" s="104"/>
      <c r="L14" s="104"/>
      <c r="M14" s="104"/>
      <c r="N14" s="104"/>
      <c r="O14" s="104"/>
      <c r="P14" s="108"/>
    </row>
    <row r="15" spans="1:16" ht="45" customHeight="1" thickBot="1">
      <c r="A15" s="290"/>
      <c r="B15" s="97"/>
      <c r="E15" s="104"/>
      <c r="F15" s="104"/>
      <c r="G15" s="104"/>
      <c r="H15" s="104"/>
      <c r="I15" s="104"/>
      <c r="J15" s="104"/>
      <c r="K15" s="104"/>
      <c r="L15" s="104"/>
      <c r="M15" s="104"/>
      <c r="N15" s="104"/>
      <c r="O15" s="104"/>
      <c r="P15" s="108"/>
    </row>
    <row r="16" spans="1:16" ht="90" customHeight="1" thickBot="1">
      <c r="A16" s="283" t="s">
        <v>240</v>
      </c>
      <c r="B16" s="72" t="s">
        <v>352</v>
      </c>
      <c r="C16" s="1" t="s">
        <v>353</v>
      </c>
      <c r="E16" s="104" t="s">
        <v>356</v>
      </c>
      <c r="F16" s="104"/>
      <c r="G16" s="104"/>
      <c r="H16" s="104"/>
      <c r="I16" s="104"/>
      <c r="J16" s="104"/>
      <c r="K16" s="104"/>
      <c r="L16" s="104"/>
      <c r="M16" s="104"/>
      <c r="N16" s="104"/>
      <c r="O16" s="104"/>
      <c r="P16" s="108"/>
    </row>
    <row r="17" spans="1:16" ht="90" customHeight="1" thickBot="1">
      <c r="A17" s="284"/>
      <c r="B17" s="72"/>
      <c r="E17" s="104" t="s">
        <v>354</v>
      </c>
      <c r="F17" s="104"/>
      <c r="G17" s="104"/>
      <c r="H17" s="104"/>
      <c r="I17" s="104"/>
      <c r="J17" s="104"/>
      <c r="K17" s="104"/>
      <c r="L17" s="104"/>
      <c r="M17" s="104"/>
      <c r="N17" s="104"/>
      <c r="O17" s="104"/>
      <c r="P17" s="108"/>
    </row>
    <row r="18" spans="1:16" ht="52.5" customHeight="1" thickBot="1">
      <c r="A18" s="274" t="s">
        <v>257</v>
      </c>
      <c r="B18" s="98" t="s">
        <v>333</v>
      </c>
      <c r="C18" s="279" t="s">
        <v>355</v>
      </c>
      <c r="D18" s="280"/>
      <c r="E18" s="104"/>
      <c r="F18" s="104"/>
      <c r="G18" s="104"/>
      <c r="H18" s="104"/>
      <c r="I18" s="104"/>
      <c r="J18" s="104"/>
      <c r="K18" s="104"/>
      <c r="L18" s="104"/>
      <c r="M18" s="104"/>
      <c r="N18" s="104"/>
      <c r="O18" s="104"/>
      <c r="P18" s="108"/>
    </row>
    <row r="19" spans="1:16" ht="61.5" customHeight="1" thickBot="1">
      <c r="A19" s="275"/>
      <c r="B19" s="98" t="s">
        <v>337</v>
      </c>
      <c r="E19" s="104" t="s">
        <v>357</v>
      </c>
      <c r="F19" s="104"/>
      <c r="G19" s="104"/>
      <c r="H19" s="104"/>
      <c r="I19" s="104"/>
      <c r="J19" s="104"/>
      <c r="K19" s="104"/>
      <c r="L19" s="104"/>
      <c r="M19" s="104"/>
      <c r="N19" s="104"/>
      <c r="O19" s="104"/>
      <c r="P19" s="108"/>
    </row>
    <row r="20" spans="1:16" ht="89.25" customHeight="1" thickBot="1">
      <c r="A20" s="275"/>
      <c r="B20" s="98" t="s">
        <v>338</v>
      </c>
      <c r="E20" s="104" t="s">
        <v>358</v>
      </c>
      <c r="F20" s="104"/>
      <c r="G20" s="104"/>
      <c r="H20" s="104"/>
      <c r="I20" s="104"/>
      <c r="J20" s="104"/>
      <c r="K20" s="104"/>
      <c r="L20" s="104"/>
      <c r="M20" s="104"/>
      <c r="N20" s="104"/>
      <c r="O20" s="104"/>
      <c r="P20" s="108"/>
    </row>
    <row r="21" spans="1:16" ht="55.5" customHeight="1" thickBot="1">
      <c r="A21" s="275"/>
      <c r="B21" s="98" t="s">
        <v>339</v>
      </c>
      <c r="E21" s="104" t="s">
        <v>359</v>
      </c>
      <c r="F21" s="104"/>
      <c r="G21" s="104"/>
      <c r="H21" s="104"/>
      <c r="I21" s="104"/>
      <c r="J21" s="104"/>
      <c r="K21" s="104"/>
      <c r="L21" s="104"/>
      <c r="M21" s="104"/>
      <c r="N21" s="104"/>
      <c r="O21" s="104"/>
      <c r="P21" s="108"/>
    </row>
    <row r="22" spans="1:16" ht="16.5" thickBot="1">
      <c r="A22" s="275"/>
      <c r="B22" s="72"/>
      <c r="E22" s="104"/>
      <c r="F22" s="104"/>
      <c r="G22" s="104"/>
      <c r="H22" s="104"/>
      <c r="I22" s="104"/>
      <c r="J22" s="104"/>
      <c r="K22" s="104"/>
      <c r="L22" s="104"/>
      <c r="M22" s="104"/>
      <c r="N22" s="104"/>
      <c r="O22" s="104"/>
      <c r="P22" s="108"/>
    </row>
    <row r="23" spans="1:16" ht="16.5" thickBot="1">
      <c r="A23" s="275"/>
      <c r="B23" s="72"/>
      <c r="E23" s="104"/>
      <c r="F23" s="104"/>
      <c r="G23" s="104"/>
      <c r="H23" s="104"/>
      <c r="I23" s="104"/>
      <c r="J23" s="104"/>
      <c r="K23" s="104"/>
      <c r="L23" s="104"/>
      <c r="M23" s="104"/>
      <c r="N23" s="104"/>
      <c r="O23" s="104"/>
      <c r="P23" s="108"/>
    </row>
    <row r="24" spans="1:16" ht="70.5" thickBot="1">
      <c r="A24" s="274" t="s">
        <v>258</v>
      </c>
      <c r="B24" s="99" t="s">
        <v>341</v>
      </c>
      <c r="E24" s="104" t="s">
        <v>348</v>
      </c>
      <c r="F24" s="104"/>
      <c r="G24" s="104"/>
      <c r="H24" s="104"/>
      <c r="I24" s="104"/>
      <c r="J24" s="104"/>
      <c r="K24" s="104"/>
      <c r="L24" s="104"/>
      <c r="M24" s="104"/>
      <c r="N24" s="104"/>
      <c r="O24" s="104"/>
      <c r="P24" s="108"/>
    </row>
    <row r="25" spans="1:16" ht="57" customHeight="1" thickBot="1">
      <c r="A25" s="275"/>
      <c r="B25" s="99"/>
      <c r="C25" s="279" t="s">
        <v>340</v>
      </c>
      <c r="D25" s="291"/>
      <c r="E25" s="105"/>
      <c r="F25" s="105"/>
      <c r="G25" s="105"/>
      <c r="H25" s="105"/>
      <c r="I25" s="105"/>
      <c r="J25" s="105"/>
      <c r="K25" s="105"/>
      <c r="L25" s="105"/>
      <c r="M25" s="105"/>
      <c r="N25" s="105"/>
      <c r="O25" s="105"/>
      <c r="P25" s="108"/>
    </row>
    <row r="26" spans="1:16" ht="50.25" customHeight="1" thickBot="1">
      <c r="A26" s="276"/>
      <c r="B26" s="94" t="s">
        <v>330</v>
      </c>
      <c r="C26" s="1" t="s">
        <v>349</v>
      </c>
      <c r="E26" s="104"/>
      <c r="F26" s="104"/>
      <c r="G26" s="104"/>
      <c r="H26" s="104"/>
      <c r="I26" s="104"/>
      <c r="J26" s="104"/>
      <c r="K26" s="104"/>
      <c r="L26" s="104"/>
      <c r="M26" s="104"/>
      <c r="N26" s="104"/>
      <c r="O26" s="104"/>
      <c r="P26" s="108"/>
    </row>
    <row r="27" spans="1:16" ht="45.75" thickBot="1">
      <c r="A27" s="274" t="s">
        <v>124</v>
      </c>
      <c r="B27" s="72"/>
      <c r="E27" s="104" t="s">
        <v>360</v>
      </c>
      <c r="F27" s="104"/>
      <c r="G27" s="104"/>
      <c r="H27" s="104"/>
      <c r="I27" s="104"/>
      <c r="J27" s="104"/>
      <c r="K27" s="104"/>
      <c r="L27" s="104"/>
      <c r="M27" s="104"/>
      <c r="N27" s="104"/>
      <c r="O27" s="104"/>
      <c r="P27" s="108"/>
    </row>
    <row r="28" spans="1:16" ht="53.25" customHeight="1">
      <c r="A28" s="275"/>
      <c r="B28" s="72"/>
      <c r="E28" s="104"/>
      <c r="F28" s="104"/>
      <c r="G28" s="104"/>
      <c r="H28" s="104"/>
      <c r="I28" s="104"/>
      <c r="J28" s="104"/>
      <c r="K28" s="104"/>
      <c r="L28" s="104"/>
      <c r="M28" s="104"/>
      <c r="N28" s="104"/>
      <c r="O28" s="104"/>
      <c r="P28" s="108"/>
    </row>
    <row r="35" ht="15" hidden="1"/>
    <row r="36" ht="15" hidden="1"/>
    <row r="37" ht="15" hidden="1"/>
    <row r="38" ht="15" hidden="1"/>
    <row r="39" ht="15" hidden="1"/>
    <row r="40" ht="15" hidden="1"/>
    <row r="41" ht="15" hidden="1"/>
    <row r="42" ht="15" hidden="1"/>
  </sheetData>
  <sheetProtection/>
  <mergeCells count="29">
    <mergeCell ref="L6:L8"/>
    <mergeCell ref="M6:M8"/>
    <mergeCell ref="N6:N8"/>
    <mergeCell ref="O6:O8"/>
    <mergeCell ref="P6:P8"/>
    <mergeCell ref="F4:P4"/>
    <mergeCell ref="F6:F8"/>
    <mergeCell ref="G6:G8"/>
    <mergeCell ref="H6:H8"/>
    <mergeCell ref="I6:I8"/>
    <mergeCell ref="J6:J8"/>
    <mergeCell ref="K6:K8"/>
    <mergeCell ref="A27:A28"/>
    <mergeCell ref="A6:A10"/>
    <mergeCell ref="A11:A12"/>
    <mergeCell ref="A14:A15"/>
    <mergeCell ref="C9:D9"/>
    <mergeCell ref="C18:D18"/>
    <mergeCell ref="C25:D25"/>
    <mergeCell ref="E6:E8"/>
    <mergeCell ref="A18:A23"/>
    <mergeCell ref="A24:A26"/>
    <mergeCell ref="E4:E5"/>
    <mergeCell ref="C5:D5"/>
    <mergeCell ref="C6:D8"/>
    <mergeCell ref="C14:D14"/>
    <mergeCell ref="A16:A17"/>
    <mergeCell ref="A4:A5"/>
    <mergeCell ref="B4:B5"/>
  </mergeCell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Q83"/>
  <sheetViews>
    <sheetView zoomScale="120" zoomScaleNormal="120" zoomScalePageLayoutView="0" workbookViewId="0" topLeftCell="C4">
      <selection activeCell="E4" sqref="E4:E5"/>
    </sheetView>
  </sheetViews>
  <sheetFormatPr defaultColWidth="11.421875" defaultRowHeight="15"/>
  <cols>
    <col min="1" max="1" width="22.421875" style="1" customWidth="1"/>
    <col min="2" max="4" width="42.8515625" style="1" customWidth="1"/>
    <col min="5" max="5" width="40.421875" style="1" customWidth="1"/>
    <col min="6" max="6" width="23.28125" style="1" customWidth="1"/>
    <col min="7" max="7" width="30.57421875" style="1" customWidth="1"/>
    <col min="8" max="16" width="11.421875" style="1" customWidth="1"/>
    <col min="17" max="17" width="11.421875" style="29" hidden="1" customWidth="1"/>
    <col min="18" max="16384" width="11.421875" style="1" customWidth="1"/>
  </cols>
  <sheetData>
    <row r="1" spans="2:6" ht="29.25" customHeight="1">
      <c r="B1" s="294" t="s">
        <v>50</v>
      </c>
      <c r="C1" s="295"/>
      <c r="D1" s="295"/>
      <c r="E1" s="295"/>
      <c r="F1" s="296"/>
    </row>
    <row r="2" spans="2:6" ht="43.5" customHeight="1">
      <c r="B2" s="294" t="s">
        <v>326</v>
      </c>
      <c r="C2" s="295"/>
      <c r="D2" s="295"/>
      <c r="E2" s="295"/>
      <c r="F2" s="296"/>
    </row>
    <row r="3" spans="2:6" ht="60.75" customHeight="1">
      <c r="B3" s="297" t="s">
        <v>323</v>
      </c>
      <c r="C3" s="298"/>
      <c r="D3" s="298"/>
      <c r="E3" s="298"/>
      <c r="F3" s="299"/>
    </row>
    <row r="4" spans="1:17" ht="72.75" customHeight="1">
      <c r="A4" s="277" t="s">
        <v>9</v>
      </c>
      <c r="B4" s="271" t="s">
        <v>291</v>
      </c>
      <c r="C4" s="271" t="s">
        <v>289</v>
      </c>
      <c r="D4" s="271" t="s">
        <v>290</v>
      </c>
      <c r="E4" s="271" t="s">
        <v>295</v>
      </c>
      <c r="F4" s="271" t="s">
        <v>260</v>
      </c>
      <c r="G4" s="271" t="s">
        <v>296</v>
      </c>
      <c r="Q4" s="3" t="s">
        <v>16</v>
      </c>
    </row>
    <row r="5" spans="1:17" ht="88.5" customHeight="1" thickBot="1">
      <c r="A5" s="278"/>
      <c r="B5" s="285"/>
      <c r="C5" s="285"/>
      <c r="D5" s="285"/>
      <c r="E5" s="285"/>
      <c r="F5" s="285"/>
      <c r="G5" s="285"/>
      <c r="Q5" s="7"/>
    </row>
    <row r="6" spans="1:17" s="4" customFormat="1" ht="45" customHeight="1" thickBot="1">
      <c r="A6" s="287" t="s">
        <v>278</v>
      </c>
      <c r="B6" s="72"/>
      <c r="C6" s="72" t="s">
        <v>293</v>
      </c>
      <c r="D6" s="72"/>
      <c r="E6" s="73"/>
      <c r="F6" s="74"/>
      <c r="G6" s="74"/>
      <c r="Q6" s="5" t="s">
        <v>17</v>
      </c>
    </row>
    <row r="7" spans="1:17" s="4" customFormat="1" ht="45" customHeight="1" thickBot="1">
      <c r="A7" s="288"/>
      <c r="B7" s="72"/>
      <c r="C7" s="72"/>
      <c r="D7" s="72"/>
      <c r="E7" s="76"/>
      <c r="F7" s="77"/>
      <c r="G7" s="77"/>
      <c r="Q7" s="5" t="s">
        <v>17</v>
      </c>
    </row>
    <row r="8" spans="1:17" s="4" customFormat="1" ht="45" customHeight="1" thickBot="1">
      <c r="A8" s="288"/>
      <c r="B8" s="72"/>
      <c r="C8" s="72"/>
      <c r="D8" s="72"/>
      <c r="E8" s="76"/>
      <c r="F8" s="77"/>
      <c r="G8" s="77"/>
      <c r="Q8" s="5"/>
    </row>
    <row r="9" spans="1:17" s="4" customFormat="1" ht="45" customHeight="1" thickBot="1">
      <c r="A9" s="288"/>
      <c r="B9" s="72"/>
      <c r="C9" s="72"/>
      <c r="D9" s="72"/>
      <c r="E9" s="76"/>
      <c r="F9" s="77"/>
      <c r="G9" s="77"/>
      <c r="Q9" s="5"/>
    </row>
    <row r="10" spans="1:17" s="4" customFormat="1" ht="45" customHeight="1" thickBot="1">
      <c r="A10" s="288"/>
      <c r="B10" s="72"/>
      <c r="C10" s="72"/>
      <c r="D10" s="72"/>
      <c r="E10" s="76"/>
      <c r="F10" s="77"/>
      <c r="G10" s="77"/>
      <c r="Q10" s="5"/>
    </row>
    <row r="11" spans="1:17" s="4" customFormat="1" ht="45" customHeight="1" thickBot="1">
      <c r="A11" s="288"/>
      <c r="B11" s="72"/>
      <c r="C11" s="72"/>
      <c r="D11" s="72"/>
      <c r="E11" s="76"/>
      <c r="F11" s="77"/>
      <c r="G11" s="77"/>
      <c r="Q11" s="5"/>
    </row>
    <row r="12" spans="1:17" s="4" customFormat="1" ht="16.5" thickBot="1">
      <c r="A12" s="288"/>
      <c r="B12" s="72"/>
      <c r="C12" s="72"/>
      <c r="D12" s="72"/>
      <c r="E12" s="76"/>
      <c r="F12" s="77"/>
      <c r="G12" s="77"/>
      <c r="Q12" s="5"/>
    </row>
    <row r="13" spans="1:17" s="4" customFormat="1" ht="45" customHeight="1" thickBot="1">
      <c r="A13" s="288"/>
      <c r="B13" s="72"/>
      <c r="C13" s="72"/>
      <c r="D13" s="72"/>
      <c r="E13" s="76"/>
      <c r="F13" s="77"/>
      <c r="G13" s="77"/>
      <c r="Q13" s="5" t="s">
        <v>17</v>
      </c>
    </row>
    <row r="14" spans="1:17" s="4" customFormat="1" ht="45" customHeight="1" thickBot="1">
      <c r="A14" s="288"/>
      <c r="B14" s="72"/>
      <c r="C14" s="72"/>
      <c r="D14" s="72"/>
      <c r="E14" s="76"/>
      <c r="F14" s="77"/>
      <c r="G14" s="77"/>
      <c r="Q14" s="5" t="s">
        <v>17</v>
      </c>
    </row>
    <row r="15" spans="1:17" s="4" customFormat="1" ht="45" customHeight="1" thickBot="1">
      <c r="A15" s="288"/>
      <c r="B15" s="72"/>
      <c r="C15" s="72"/>
      <c r="D15" s="72"/>
      <c r="E15" s="76"/>
      <c r="F15" s="77"/>
      <c r="G15" s="77"/>
      <c r="Q15" s="5"/>
    </row>
    <row r="16" spans="1:17" s="4" customFormat="1" ht="45" customHeight="1" thickBot="1">
      <c r="A16" s="288"/>
      <c r="B16" s="72"/>
      <c r="C16" s="72"/>
      <c r="D16" s="72"/>
      <c r="E16" s="76"/>
      <c r="F16" s="77"/>
      <c r="G16" s="77"/>
      <c r="Q16" s="5"/>
    </row>
    <row r="17" spans="1:17" s="4" customFormat="1" ht="72" customHeight="1" thickBot="1">
      <c r="A17" s="288"/>
      <c r="B17" s="72"/>
      <c r="C17" s="72"/>
      <c r="D17" s="72"/>
      <c r="E17" s="76"/>
      <c r="F17" s="77"/>
      <c r="G17" s="77"/>
      <c r="Q17" s="5"/>
    </row>
    <row r="18" spans="1:17" s="4" customFormat="1" ht="45" customHeight="1" thickBot="1">
      <c r="A18" s="288"/>
      <c r="B18" s="72"/>
      <c r="C18" s="72"/>
      <c r="D18" s="72"/>
      <c r="E18" s="76"/>
      <c r="F18" s="77"/>
      <c r="G18" s="77"/>
      <c r="Q18" s="5"/>
    </row>
    <row r="19" spans="1:17" s="4" customFormat="1" ht="45" customHeight="1" thickBot="1">
      <c r="A19" s="288"/>
      <c r="B19" s="72"/>
      <c r="C19" s="72"/>
      <c r="D19" s="72"/>
      <c r="E19" s="76"/>
      <c r="F19" s="77"/>
      <c r="G19" s="77"/>
      <c r="Q19" s="5"/>
    </row>
    <row r="20" spans="1:17" s="4" customFormat="1" ht="45" customHeight="1" thickBot="1">
      <c r="A20" s="288"/>
      <c r="B20" s="72"/>
      <c r="C20" s="72"/>
      <c r="D20" s="72"/>
      <c r="E20" s="76"/>
      <c r="F20" s="77"/>
      <c r="G20" s="77"/>
      <c r="Q20" s="5"/>
    </row>
    <row r="21" spans="1:17" s="4" customFormat="1" ht="45" customHeight="1" thickBot="1">
      <c r="A21" s="288"/>
      <c r="B21" s="72"/>
      <c r="C21" s="72"/>
      <c r="D21" s="72"/>
      <c r="E21" s="76"/>
      <c r="F21" s="77"/>
      <c r="G21" s="77"/>
      <c r="Q21" s="5" t="s">
        <v>17</v>
      </c>
    </row>
    <row r="22" spans="1:17" s="4" customFormat="1" ht="45" customHeight="1" thickBot="1">
      <c r="A22" s="288"/>
      <c r="B22" s="72"/>
      <c r="C22" s="72"/>
      <c r="D22" s="72"/>
      <c r="E22" s="76"/>
      <c r="F22" s="77"/>
      <c r="G22" s="77"/>
      <c r="Q22" s="5"/>
    </row>
    <row r="23" spans="1:17" s="4" customFormat="1" ht="45" customHeight="1" thickBot="1">
      <c r="A23" s="288"/>
      <c r="B23" s="72"/>
      <c r="C23" s="72"/>
      <c r="D23" s="72"/>
      <c r="E23" s="76"/>
      <c r="F23" s="77"/>
      <c r="G23" s="77"/>
      <c r="Q23" s="5" t="s">
        <v>17</v>
      </c>
    </row>
    <row r="24" spans="1:17" s="4" customFormat="1" ht="45" customHeight="1" thickBot="1">
      <c r="A24" s="288"/>
      <c r="B24" s="72"/>
      <c r="C24" s="72"/>
      <c r="D24" s="72"/>
      <c r="E24" s="76"/>
      <c r="F24" s="77"/>
      <c r="G24" s="77"/>
      <c r="Q24" s="5" t="s">
        <v>17</v>
      </c>
    </row>
    <row r="25" spans="1:17" s="4" customFormat="1" ht="45" customHeight="1" thickBot="1">
      <c r="A25" s="288"/>
      <c r="B25" s="72"/>
      <c r="C25" s="72"/>
      <c r="D25" s="72"/>
      <c r="E25" s="76"/>
      <c r="F25" s="77"/>
      <c r="G25" s="77"/>
      <c r="Q25" s="5" t="s">
        <v>17</v>
      </c>
    </row>
    <row r="26" spans="1:17" s="4" customFormat="1" ht="54.75" customHeight="1" thickBot="1">
      <c r="A26" s="287" t="s">
        <v>174</v>
      </c>
      <c r="B26" s="72"/>
      <c r="C26" s="72"/>
      <c r="D26" s="72"/>
      <c r="E26" s="73"/>
      <c r="F26" s="74"/>
      <c r="G26" s="74"/>
      <c r="Q26" s="5" t="s">
        <v>17</v>
      </c>
    </row>
    <row r="27" spans="1:17" s="4" customFormat="1" ht="45" customHeight="1" thickBot="1">
      <c r="A27" s="288"/>
      <c r="B27" s="72"/>
      <c r="C27" s="72"/>
      <c r="D27" s="72"/>
      <c r="E27" s="76"/>
      <c r="F27" s="77"/>
      <c r="G27" s="77"/>
      <c r="Q27" s="5" t="s">
        <v>17</v>
      </c>
    </row>
    <row r="28" spans="1:17" s="4" customFormat="1" ht="45" customHeight="1" thickBot="1">
      <c r="A28" s="288"/>
      <c r="B28" s="72"/>
      <c r="C28" s="72"/>
      <c r="D28" s="72"/>
      <c r="E28" s="76"/>
      <c r="F28" s="77"/>
      <c r="G28" s="77"/>
      <c r="Q28" s="5" t="s">
        <v>12</v>
      </c>
    </row>
    <row r="29" spans="1:17" s="4" customFormat="1" ht="45" customHeight="1" thickBot="1">
      <c r="A29" s="288"/>
      <c r="B29" s="72"/>
      <c r="C29" s="72"/>
      <c r="D29" s="72"/>
      <c r="E29" s="76"/>
      <c r="F29" s="77"/>
      <c r="G29" s="77"/>
      <c r="Q29" s="5" t="s">
        <v>12</v>
      </c>
    </row>
    <row r="30" spans="1:17" s="4" customFormat="1" ht="45" customHeight="1" thickBot="1">
      <c r="A30" s="288"/>
      <c r="B30" s="72"/>
      <c r="C30" s="72"/>
      <c r="D30" s="72"/>
      <c r="E30" s="76"/>
      <c r="F30" s="77"/>
      <c r="G30" s="77"/>
      <c r="Q30" s="5" t="s">
        <v>12</v>
      </c>
    </row>
    <row r="31" spans="1:17" s="4" customFormat="1" ht="45" customHeight="1" thickBot="1">
      <c r="A31" s="288"/>
      <c r="B31" s="72"/>
      <c r="C31" s="72"/>
      <c r="D31" s="72"/>
      <c r="E31" s="76"/>
      <c r="F31" s="77"/>
      <c r="G31" s="77"/>
      <c r="Q31" s="5" t="s">
        <v>12</v>
      </c>
    </row>
    <row r="32" spans="1:17" s="4" customFormat="1" ht="50.25" customHeight="1" thickBot="1">
      <c r="A32" s="288"/>
      <c r="B32" s="72"/>
      <c r="C32" s="72"/>
      <c r="D32" s="72"/>
      <c r="E32" s="76"/>
      <c r="F32" s="77"/>
      <c r="G32" s="77"/>
      <c r="Q32" s="5" t="s">
        <v>12</v>
      </c>
    </row>
    <row r="33" spans="1:17" s="4" customFormat="1" ht="45" customHeight="1" thickBot="1">
      <c r="A33" s="288"/>
      <c r="B33" s="72"/>
      <c r="C33" s="72"/>
      <c r="D33" s="72"/>
      <c r="E33" s="76"/>
      <c r="F33" s="77"/>
      <c r="G33" s="77"/>
      <c r="Q33" s="5" t="s">
        <v>12</v>
      </c>
    </row>
    <row r="34" spans="1:17" s="4" customFormat="1" ht="45" customHeight="1" thickBot="1">
      <c r="A34" s="287" t="s">
        <v>196</v>
      </c>
      <c r="B34" s="72"/>
      <c r="C34" s="72"/>
      <c r="D34" s="72"/>
      <c r="E34" s="73"/>
      <c r="F34" s="74"/>
      <c r="G34" s="74"/>
      <c r="Q34" s="5"/>
    </row>
    <row r="35" spans="1:17" s="4" customFormat="1" ht="45" customHeight="1" thickBot="1">
      <c r="A35" s="288"/>
      <c r="B35" s="72"/>
      <c r="C35" s="72"/>
      <c r="D35" s="72"/>
      <c r="E35" s="76"/>
      <c r="F35" s="77"/>
      <c r="G35" s="77"/>
      <c r="Q35" s="5"/>
    </row>
    <row r="36" spans="1:17" s="4" customFormat="1" ht="45" customHeight="1" thickBot="1">
      <c r="A36" s="288"/>
      <c r="B36" s="72"/>
      <c r="C36" s="72"/>
      <c r="D36" s="72"/>
      <c r="E36" s="76"/>
      <c r="F36" s="77"/>
      <c r="G36" s="77"/>
      <c r="Q36" s="5" t="s">
        <v>12</v>
      </c>
    </row>
    <row r="37" spans="1:17" s="4" customFormat="1" ht="45" customHeight="1" thickBot="1">
      <c r="A37" s="288"/>
      <c r="B37" s="72"/>
      <c r="C37" s="72"/>
      <c r="D37" s="72"/>
      <c r="E37" s="76"/>
      <c r="F37" s="77"/>
      <c r="G37" s="77"/>
      <c r="Q37" s="5" t="s">
        <v>12</v>
      </c>
    </row>
    <row r="38" spans="1:17" s="4" customFormat="1" ht="45" customHeight="1" thickBot="1">
      <c r="A38" s="288"/>
      <c r="B38" s="72"/>
      <c r="C38" s="72"/>
      <c r="D38" s="72"/>
      <c r="E38" s="76"/>
      <c r="F38" s="77"/>
      <c r="G38" s="77"/>
      <c r="Q38" s="5" t="s">
        <v>12</v>
      </c>
    </row>
    <row r="39" spans="1:17" s="4" customFormat="1" ht="45" customHeight="1" thickBot="1">
      <c r="A39" s="288"/>
      <c r="B39" s="72"/>
      <c r="C39" s="72"/>
      <c r="D39" s="72"/>
      <c r="E39" s="76"/>
      <c r="F39" s="77"/>
      <c r="G39" s="77"/>
      <c r="Q39" s="5" t="s">
        <v>12</v>
      </c>
    </row>
    <row r="40" spans="1:7" ht="45" customHeight="1" thickBot="1">
      <c r="A40" s="289" t="s">
        <v>239</v>
      </c>
      <c r="B40" s="72"/>
      <c r="C40" s="72"/>
      <c r="D40" s="72"/>
      <c r="E40" s="73"/>
      <c r="F40" s="74"/>
      <c r="G40" s="74"/>
    </row>
    <row r="41" spans="1:7" ht="45" customHeight="1" thickBot="1">
      <c r="A41" s="290"/>
      <c r="B41" s="72"/>
      <c r="C41" s="72"/>
      <c r="D41" s="72"/>
      <c r="E41" s="76"/>
      <c r="F41" s="77"/>
      <c r="G41" s="77"/>
    </row>
    <row r="42" spans="1:7" ht="57" customHeight="1" thickBot="1">
      <c r="A42" s="290"/>
      <c r="B42" s="72"/>
      <c r="C42" s="72"/>
      <c r="D42" s="72"/>
      <c r="E42" s="76"/>
      <c r="F42" s="77"/>
      <c r="G42" s="77"/>
    </row>
    <row r="43" spans="1:7" ht="45" customHeight="1" thickBot="1">
      <c r="A43" s="290"/>
      <c r="B43" s="72"/>
      <c r="C43" s="72"/>
      <c r="D43" s="72"/>
      <c r="E43" s="76"/>
      <c r="F43" s="77"/>
      <c r="G43" s="77"/>
    </row>
    <row r="44" spans="1:7" ht="45" customHeight="1" thickBot="1">
      <c r="A44" s="290"/>
      <c r="B44" s="72"/>
      <c r="C44" s="72"/>
      <c r="D44" s="72"/>
      <c r="E44" s="76"/>
      <c r="F44" s="77"/>
      <c r="G44" s="77"/>
    </row>
    <row r="45" spans="1:7" ht="45" customHeight="1" thickBot="1">
      <c r="A45" s="290"/>
      <c r="B45" s="72"/>
      <c r="C45" s="72"/>
      <c r="D45" s="72"/>
      <c r="E45" s="76"/>
      <c r="F45" s="77"/>
      <c r="G45" s="77"/>
    </row>
    <row r="46" spans="1:7" ht="45" customHeight="1" thickBot="1">
      <c r="A46" s="290"/>
      <c r="B46" s="72"/>
      <c r="C46" s="72"/>
      <c r="D46" s="72"/>
      <c r="E46" s="76"/>
      <c r="F46" s="77"/>
      <c r="G46" s="77"/>
    </row>
    <row r="47" spans="1:7" ht="45" customHeight="1" thickBot="1">
      <c r="A47" s="290"/>
      <c r="B47" s="72"/>
      <c r="C47" s="72"/>
      <c r="D47" s="72"/>
      <c r="E47" s="76"/>
      <c r="F47" s="77"/>
      <c r="G47" s="77"/>
    </row>
    <row r="48" spans="1:7" ht="45" customHeight="1" thickBot="1">
      <c r="A48" s="290"/>
      <c r="B48" s="72"/>
      <c r="C48" s="72"/>
      <c r="D48" s="72"/>
      <c r="E48" s="76"/>
      <c r="F48" s="77"/>
      <c r="G48" s="77"/>
    </row>
    <row r="49" spans="1:7" ht="45" customHeight="1" thickBot="1">
      <c r="A49" s="290"/>
      <c r="B49" s="72"/>
      <c r="C49" s="72"/>
      <c r="D49" s="72"/>
      <c r="E49" s="76"/>
      <c r="F49" s="77"/>
      <c r="G49" s="77"/>
    </row>
    <row r="50" spans="1:7" ht="45" customHeight="1" thickBot="1">
      <c r="A50" s="290"/>
      <c r="B50" s="72"/>
      <c r="C50" s="72"/>
      <c r="D50" s="72"/>
      <c r="E50" s="76"/>
      <c r="F50" s="77"/>
      <c r="G50" s="77"/>
    </row>
    <row r="51" spans="1:7" ht="54.75" customHeight="1" thickBot="1">
      <c r="A51" s="290"/>
      <c r="B51" s="72"/>
      <c r="C51" s="72"/>
      <c r="D51" s="72"/>
      <c r="E51" s="76"/>
      <c r="F51" s="77"/>
      <c r="G51" s="77"/>
    </row>
    <row r="52" spans="1:7" ht="45" customHeight="1" thickBot="1">
      <c r="A52" s="290"/>
      <c r="B52" s="72"/>
      <c r="C52" s="72"/>
      <c r="D52" s="72"/>
      <c r="E52" s="76"/>
      <c r="F52" s="77"/>
      <c r="G52" s="77"/>
    </row>
    <row r="53" spans="1:7" ht="90" customHeight="1" thickBot="1">
      <c r="A53" s="70" t="s">
        <v>240</v>
      </c>
      <c r="B53" s="72"/>
      <c r="C53" s="72"/>
      <c r="D53" s="72"/>
      <c r="E53" s="79"/>
      <c r="F53" s="80"/>
      <c r="G53" s="80"/>
    </row>
    <row r="54" spans="1:7" ht="52.5" customHeight="1" thickBot="1">
      <c r="A54" s="274" t="s">
        <v>257</v>
      </c>
      <c r="B54" s="72"/>
      <c r="C54" s="72"/>
      <c r="D54" s="72"/>
      <c r="E54" s="73"/>
      <c r="F54" s="74"/>
      <c r="G54" s="74"/>
    </row>
    <row r="55" spans="1:7" ht="118.5" customHeight="1" thickBot="1">
      <c r="A55" s="275"/>
      <c r="B55" s="72"/>
      <c r="C55" s="72"/>
      <c r="D55" s="72"/>
      <c r="E55" s="76"/>
      <c r="F55" s="77"/>
      <c r="G55" s="77"/>
    </row>
    <row r="56" spans="1:7" ht="90" customHeight="1" thickBot="1">
      <c r="A56" s="275"/>
      <c r="B56" s="72"/>
      <c r="C56" s="72"/>
      <c r="D56" s="72"/>
      <c r="E56" s="76"/>
      <c r="F56" s="77"/>
      <c r="G56" s="77"/>
    </row>
    <row r="57" spans="1:7" ht="16.5" thickBot="1">
      <c r="A57" s="275"/>
      <c r="B57" s="72"/>
      <c r="C57" s="72"/>
      <c r="D57" s="72"/>
      <c r="E57" s="81"/>
      <c r="F57" s="82"/>
      <c r="G57" s="82"/>
    </row>
    <row r="58" spans="1:7" ht="16.5" thickBot="1">
      <c r="A58" s="275"/>
      <c r="B58" s="72"/>
      <c r="C58" s="72"/>
      <c r="D58" s="72"/>
      <c r="E58" s="81"/>
      <c r="F58" s="82"/>
      <c r="G58" s="82"/>
    </row>
    <row r="59" spans="1:7" ht="16.5" thickBot="1">
      <c r="A59" s="275"/>
      <c r="B59" s="72"/>
      <c r="C59" s="72"/>
      <c r="D59" s="72"/>
      <c r="E59" s="81"/>
      <c r="F59" s="82"/>
      <c r="G59" s="82"/>
    </row>
    <row r="60" spans="1:7" ht="16.5" thickBot="1">
      <c r="A60" s="275"/>
      <c r="B60" s="72"/>
      <c r="C60" s="72"/>
      <c r="D60" s="72"/>
      <c r="E60" s="81"/>
      <c r="F60" s="82"/>
      <c r="G60" s="82"/>
    </row>
    <row r="61" spans="1:7" ht="16.5" thickBot="1">
      <c r="A61" s="275"/>
      <c r="B61" s="72"/>
      <c r="C61" s="72"/>
      <c r="D61" s="72"/>
      <c r="E61" s="81"/>
      <c r="F61" s="82"/>
      <c r="G61" s="82"/>
    </row>
    <row r="62" spans="1:7" ht="16.5" thickBot="1">
      <c r="A62" s="275"/>
      <c r="B62" s="72"/>
      <c r="C62" s="72"/>
      <c r="D62" s="72"/>
      <c r="E62" s="81"/>
      <c r="F62" s="82"/>
      <c r="G62" s="82"/>
    </row>
    <row r="63" spans="1:7" ht="16.5" thickBot="1">
      <c r="A63" s="275"/>
      <c r="B63" s="72"/>
      <c r="C63" s="72"/>
      <c r="D63" s="72"/>
      <c r="E63" s="81"/>
      <c r="F63" s="82"/>
      <c r="G63" s="82"/>
    </row>
    <row r="64" spans="1:7" ht="16.5" thickBot="1">
      <c r="A64" s="275"/>
      <c r="B64" s="72"/>
      <c r="C64" s="72"/>
      <c r="D64" s="72"/>
      <c r="E64" s="81"/>
      <c r="F64" s="82"/>
      <c r="G64" s="82"/>
    </row>
    <row r="65" spans="1:7" ht="16.5" thickBot="1">
      <c r="A65" s="275"/>
      <c r="B65" s="72"/>
      <c r="C65" s="72"/>
      <c r="D65" s="72"/>
      <c r="E65" s="81"/>
      <c r="F65" s="82"/>
      <c r="G65" s="82"/>
    </row>
    <row r="66" spans="1:7" ht="16.5" thickBot="1">
      <c r="A66" s="275"/>
      <c r="B66" s="72"/>
      <c r="C66" s="72"/>
      <c r="D66" s="72"/>
      <c r="E66" s="81"/>
      <c r="F66" s="82"/>
      <c r="G66" s="82"/>
    </row>
    <row r="67" spans="1:7" ht="16.5" thickBot="1">
      <c r="A67" s="276"/>
      <c r="B67" s="72"/>
      <c r="C67" s="72"/>
      <c r="D67" s="72"/>
      <c r="E67" s="83"/>
      <c r="F67" s="84"/>
      <c r="G67" s="84"/>
    </row>
    <row r="68" spans="1:7" ht="16.5" thickBot="1">
      <c r="A68" s="274" t="s">
        <v>258</v>
      </c>
      <c r="B68" s="72"/>
      <c r="C68" s="72"/>
      <c r="D68" s="72"/>
      <c r="E68" s="85"/>
      <c r="F68" s="86"/>
      <c r="G68" s="86"/>
    </row>
    <row r="69" spans="1:7" ht="16.5" thickBot="1">
      <c r="A69" s="275"/>
      <c r="B69" s="72"/>
      <c r="C69" s="72"/>
      <c r="D69" s="72"/>
      <c r="E69" s="81"/>
      <c r="F69" s="82"/>
      <c r="G69" s="82"/>
    </row>
    <row r="70" spans="1:7" ht="50.25" customHeight="1" thickBot="1">
      <c r="A70" s="276"/>
      <c r="B70" s="72"/>
      <c r="C70" s="72"/>
      <c r="D70" s="72"/>
      <c r="E70" s="83"/>
      <c r="F70" s="84"/>
      <c r="G70" s="84"/>
    </row>
    <row r="71" spans="1:7" ht="16.5" thickBot="1">
      <c r="A71" s="274" t="s">
        <v>124</v>
      </c>
      <c r="B71" s="72"/>
      <c r="C71" s="72"/>
      <c r="D71" s="72"/>
      <c r="E71" s="85"/>
      <c r="F71" s="86"/>
      <c r="G71" s="86"/>
    </row>
    <row r="72" spans="1:7" ht="53.25" customHeight="1" thickBot="1">
      <c r="A72" s="275"/>
      <c r="B72" s="72"/>
      <c r="C72" s="72"/>
      <c r="D72" s="72"/>
      <c r="E72" s="81"/>
      <c r="F72" s="82"/>
      <c r="G72" s="82"/>
    </row>
    <row r="73" spans="1:7" ht="317.25" customHeight="1" thickBot="1">
      <c r="A73" s="276"/>
      <c r="B73" s="72"/>
      <c r="C73" s="72"/>
      <c r="D73" s="72"/>
      <c r="E73" s="83"/>
      <c r="F73" s="84"/>
      <c r="G73" s="84"/>
    </row>
    <row r="81" ht="15" hidden="1">
      <c r="C81" s="1" t="s">
        <v>294</v>
      </c>
    </row>
    <row r="82" ht="15" hidden="1">
      <c r="C82" s="1" t="s">
        <v>292</v>
      </c>
    </row>
    <row r="83" ht="15" hidden="1">
      <c r="C83" s="1" t="s">
        <v>293</v>
      </c>
    </row>
  </sheetData>
  <sheetProtection/>
  <autoFilter ref="A5:Q73"/>
  <mergeCells count="17">
    <mergeCell ref="B1:F1"/>
    <mergeCell ref="B2:F2"/>
    <mergeCell ref="B3:F3"/>
    <mergeCell ref="A4:A5"/>
    <mergeCell ref="B4:B5"/>
    <mergeCell ref="C4:C5"/>
    <mergeCell ref="D4:D5"/>
    <mergeCell ref="E4:E5"/>
    <mergeCell ref="F4:F5"/>
    <mergeCell ref="A68:A70"/>
    <mergeCell ref="A71:A73"/>
    <mergeCell ref="G4:G5"/>
    <mergeCell ref="A6:A25"/>
    <mergeCell ref="A26:A33"/>
    <mergeCell ref="A34:A39"/>
    <mergeCell ref="A40:A52"/>
    <mergeCell ref="A54:A67"/>
  </mergeCells>
  <dataValidations count="1">
    <dataValidation type="list" allowBlank="1" showInputMessage="1" showErrorMessage="1" sqref="C6:C73">
      <formula1>$C$81:$C$84</formula1>
    </dataValidation>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O38"/>
  <sheetViews>
    <sheetView zoomScale="140" zoomScaleNormal="140" zoomScalePageLayoutView="0" workbookViewId="0" topLeftCell="A1">
      <pane xSplit="2" ySplit="2" topLeftCell="N3" activePane="bottomRight" state="frozen"/>
      <selection pane="topLeft" activeCell="A1" sqref="A1"/>
      <selection pane="topRight" activeCell="C1" sqref="C1"/>
      <selection pane="bottomLeft" activeCell="A3" sqref="A3"/>
      <selection pane="bottomRight" activeCell="B7" sqref="B7"/>
    </sheetView>
  </sheetViews>
  <sheetFormatPr defaultColWidth="11.421875" defaultRowHeight="15"/>
  <cols>
    <col min="1" max="1" width="22.421875" style="1" customWidth="1"/>
    <col min="2" max="2" width="53.00390625" style="101" customWidth="1"/>
    <col min="3" max="3" width="8.421875" style="114" hidden="1" customWidth="1"/>
    <col min="4" max="7" width="10.28125" style="1" hidden="1" customWidth="1"/>
    <col min="8" max="8" width="12.140625" style="1" hidden="1" customWidth="1"/>
    <col min="9" max="12" width="10.28125" style="1" hidden="1" customWidth="1"/>
    <col min="13" max="13" width="23.00390625" style="132" customWidth="1"/>
    <col min="14" max="16384" width="11.421875" style="1" customWidth="1"/>
  </cols>
  <sheetData>
    <row r="1" spans="1:13" ht="47.25" customHeight="1">
      <c r="A1" s="300" t="s">
        <v>9</v>
      </c>
      <c r="B1" s="303" t="s">
        <v>343</v>
      </c>
      <c r="C1" s="293" t="s">
        <v>377</v>
      </c>
      <c r="D1" s="293" t="s">
        <v>378</v>
      </c>
      <c r="E1" s="293" t="s">
        <v>379</v>
      </c>
      <c r="F1" s="293" t="s">
        <v>381</v>
      </c>
      <c r="G1" s="293" t="s">
        <v>363</v>
      </c>
      <c r="H1" s="293" t="s">
        <v>382</v>
      </c>
      <c r="I1" s="293" t="s">
        <v>383</v>
      </c>
      <c r="J1" s="293" t="s">
        <v>384</v>
      </c>
      <c r="K1" s="293" t="s">
        <v>385</v>
      </c>
      <c r="L1" s="310" t="s">
        <v>373</v>
      </c>
      <c r="M1" s="293" t="s">
        <v>391</v>
      </c>
    </row>
    <row r="2" spans="1:13" ht="24.75" customHeight="1" thickBot="1">
      <c r="A2" s="301"/>
      <c r="B2" s="278" t="s">
        <v>343</v>
      </c>
      <c r="C2" s="304"/>
      <c r="D2" s="304" t="s">
        <v>363</v>
      </c>
      <c r="E2" s="304" t="s">
        <v>364</v>
      </c>
      <c r="F2" s="304" t="s">
        <v>365</v>
      </c>
      <c r="G2" s="304" t="s">
        <v>366</v>
      </c>
      <c r="H2" s="304" t="s">
        <v>367</v>
      </c>
      <c r="I2" s="304" t="s">
        <v>368</v>
      </c>
      <c r="J2" s="304"/>
      <c r="K2" s="304" t="s">
        <v>370</v>
      </c>
      <c r="L2" s="311" t="s">
        <v>369</v>
      </c>
      <c r="M2" s="304"/>
    </row>
    <row r="3" spans="1:14" s="4" customFormat="1" ht="24" customHeight="1">
      <c r="A3" s="305" t="s">
        <v>278</v>
      </c>
      <c r="B3" s="302" t="s">
        <v>380</v>
      </c>
      <c r="C3" s="302">
        <v>1</v>
      </c>
      <c r="D3" s="302">
        <v>1</v>
      </c>
      <c r="E3" s="302">
        <v>1</v>
      </c>
      <c r="F3" s="302">
        <v>2</v>
      </c>
      <c r="G3" s="302">
        <v>1</v>
      </c>
      <c r="H3" s="302">
        <v>3</v>
      </c>
      <c r="I3" s="302">
        <v>2</v>
      </c>
      <c r="J3" s="302">
        <v>3</v>
      </c>
      <c r="K3" s="302"/>
      <c r="L3" s="302">
        <f>COUNT(C3:K5)</f>
        <v>8</v>
      </c>
      <c r="M3" s="312" t="s">
        <v>411</v>
      </c>
      <c r="N3" s="309" t="s">
        <v>602</v>
      </c>
    </row>
    <row r="4" spans="1:14" s="4" customFormat="1" ht="11.25" customHeight="1">
      <c r="A4" s="306"/>
      <c r="B4" s="302"/>
      <c r="C4" s="302"/>
      <c r="D4" s="302"/>
      <c r="E4" s="302"/>
      <c r="F4" s="302"/>
      <c r="G4" s="302"/>
      <c r="H4" s="302"/>
      <c r="I4" s="302"/>
      <c r="J4" s="302"/>
      <c r="K4" s="302"/>
      <c r="L4" s="302"/>
      <c r="M4" s="312" t="s">
        <v>392</v>
      </c>
      <c r="N4" s="309"/>
    </row>
    <row r="5" spans="1:14" s="4" customFormat="1" ht="51" customHeight="1">
      <c r="A5" s="306"/>
      <c r="B5" s="302"/>
      <c r="C5" s="302"/>
      <c r="D5" s="302"/>
      <c r="E5" s="302"/>
      <c r="F5" s="302"/>
      <c r="G5" s="302"/>
      <c r="H5" s="302"/>
      <c r="I5" s="302"/>
      <c r="J5" s="302"/>
      <c r="K5" s="302"/>
      <c r="L5" s="302"/>
      <c r="M5" s="312"/>
      <c r="N5" s="309"/>
    </row>
    <row r="6" spans="1:13" s="4" customFormat="1" ht="45" customHeight="1">
      <c r="A6" s="306"/>
      <c r="B6" s="134" t="s">
        <v>346</v>
      </c>
      <c r="C6" s="133"/>
      <c r="D6" s="133"/>
      <c r="E6" s="133"/>
      <c r="F6" s="133"/>
      <c r="G6" s="133"/>
      <c r="H6" s="133"/>
      <c r="I6" s="133"/>
      <c r="J6" s="133"/>
      <c r="K6" s="133"/>
      <c r="L6" s="133">
        <f>COUNT(C6:K6)</f>
        <v>0</v>
      </c>
      <c r="M6" s="129" t="s">
        <v>429</v>
      </c>
    </row>
    <row r="7" spans="1:14" s="4" customFormat="1" ht="66" customHeight="1">
      <c r="A7" s="306"/>
      <c r="B7" s="134" t="s">
        <v>374</v>
      </c>
      <c r="C7" s="127"/>
      <c r="D7" s="127"/>
      <c r="E7" s="127"/>
      <c r="F7" s="127"/>
      <c r="G7" s="127"/>
      <c r="H7" s="127"/>
      <c r="I7" s="127"/>
      <c r="J7" s="127"/>
      <c r="K7" s="127"/>
      <c r="L7" s="127"/>
      <c r="M7" s="129" t="s">
        <v>414</v>
      </c>
      <c r="N7" s="153"/>
    </row>
    <row r="8" spans="1:14" s="4" customFormat="1" ht="66" customHeight="1">
      <c r="A8" s="306"/>
      <c r="B8" s="134" t="s">
        <v>540</v>
      </c>
      <c r="C8" s="133"/>
      <c r="D8" s="133"/>
      <c r="E8" s="133"/>
      <c r="F8" s="133"/>
      <c r="G8" s="133"/>
      <c r="H8" s="133"/>
      <c r="I8" s="133"/>
      <c r="J8" s="133"/>
      <c r="K8" s="133"/>
      <c r="L8" s="133"/>
      <c r="M8" s="129" t="s">
        <v>413</v>
      </c>
      <c r="N8" s="153" t="s">
        <v>431</v>
      </c>
    </row>
    <row r="9" spans="1:14" s="4" customFormat="1" ht="66" customHeight="1" thickBot="1">
      <c r="A9" s="143"/>
      <c r="B9" s="134" t="s">
        <v>432</v>
      </c>
      <c r="C9" s="133"/>
      <c r="D9" s="133"/>
      <c r="E9" s="133"/>
      <c r="F9" s="133"/>
      <c r="G9" s="133"/>
      <c r="H9" s="133"/>
      <c r="I9" s="133"/>
      <c r="J9" s="133"/>
      <c r="K9" s="133"/>
      <c r="L9" s="133"/>
      <c r="M9" s="129" t="s">
        <v>541</v>
      </c>
      <c r="N9" s="153"/>
    </row>
    <row r="10" spans="1:14" s="4" customFormat="1" ht="64.5" customHeight="1" thickBot="1">
      <c r="A10" s="100" t="s">
        <v>174</v>
      </c>
      <c r="B10" s="134" t="s">
        <v>399</v>
      </c>
      <c r="C10" s="127"/>
      <c r="D10" s="127"/>
      <c r="E10" s="127"/>
      <c r="F10" s="127"/>
      <c r="G10" s="127"/>
      <c r="H10" s="127"/>
      <c r="I10" s="127"/>
      <c r="J10" s="127"/>
      <c r="K10" s="127"/>
      <c r="L10" s="127"/>
      <c r="M10" s="129" t="s">
        <v>393</v>
      </c>
      <c r="N10" s="153"/>
    </row>
    <row r="11" spans="1:14" s="4" customFormat="1" ht="99.75" customHeight="1">
      <c r="A11" s="305" t="s">
        <v>196</v>
      </c>
      <c r="B11" s="135" t="s">
        <v>400</v>
      </c>
      <c r="C11" s="118">
        <v>2</v>
      </c>
      <c r="D11" s="118">
        <v>2</v>
      </c>
      <c r="E11" s="118">
        <v>2</v>
      </c>
      <c r="F11" s="118">
        <v>3</v>
      </c>
      <c r="G11" s="118"/>
      <c r="H11" s="118">
        <v>1</v>
      </c>
      <c r="I11" s="118"/>
      <c r="J11" s="118"/>
      <c r="K11" s="118"/>
      <c r="L11" s="118">
        <f>COUNT(C11:K11)</f>
        <v>5</v>
      </c>
      <c r="M11" s="129" t="s">
        <v>412</v>
      </c>
      <c r="N11" s="153"/>
    </row>
    <row r="12" spans="1:13" s="4" customFormat="1" ht="99.75" customHeight="1" thickBot="1">
      <c r="A12" s="306"/>
      <c r="B12" s="109" t="s">
        <v>401</v>
      </c>
      <c r="C12" s="102"/>
      <c r="D12" s="102"/>
      <c r="E12" s="102"/>
      <c r="F12" s="102"/>
      <c r="G12" s="102"/>
      <c r="H12" s="102"/>
      <c r="I12" s="102"/>
      <c r="J12" s="102"/>
      <c r="K12" s="102">
        <v>3</v>
      </c>
      <c r="L12" s="102">
        <f>COUNT(C12:K12)</f>
        <v>1</v>
      </c>
      <c r="M12" s="129"/>
    </row>
    <row r="13" spans="1:13" ht="244.5" customHeight="1" thickBot="1">
      <c r="A13" s="112" t="s">
        <v>239</v>
      </c>
      <c r="B13" s="119" t="s">
        <v>402</v>
      </c>
      <c r="C13" s="120">
        <v>3</v>
      </c>
      <c r="D13" s="120">
        <v>3</v>
      </c>
      <c r="E13" s="120">
        <v>3</v>
      </c>
      <c r="F13" s="120"/>
      <c r="G13" s="120">
        <v>3</v>
      </c>
      <c r="H13" s="120"/>
      <c r="I13" s="120"/>
      <c r="J13" s="120"/>
      <c r="K13" s="120"/>
      <c r="L13" s="120">
        <f>COUNT(C13:K13)</f>
        <v>4</v>
      </c>
      <c r="M13" s="128" t="s">
        <v>394</v>
      </c>
    </row>
    <row r="14" spans="1:14" ht="49.5" customHeight="1">
      <c r="A14" s="283" t="s">
        <v>240</v>
      </c>
      <c r="B14" s="123" t="s">
        <v>403</v>
      </c>
      <c r="C14" s="124"/>
      <c r="D14" s="124"/>
      <c r="E14" s="124"/>
      <c r="F14" s="124"/>
      <c r="G14" s="124"/>
      <c r="H14" s="124"/>
      <c r="I14" s="124"/>
      <c r="J14" s="124"/>
      <c r="K14" s="124"/>
      <c r="L14" s="124"/>
      <c r="M14" s="128" t="s">
        <v>395</v>
      </c>
      <c r="N14" s="150"/>
    </row>
    <row r="15" spans="1:15" ht="43.5" customHeight="1" thickBot="1">
      <c r="A15" s="307"/>
      <c r="B15" s="141" t="s">
        <v>404</v>
      </c>
      <c r="C15" s="120"/>
      <c r="D15" s="120"/>
      <c r="E15" s="120"/>
      <c r="F15" s="120"/>
      <c r="G15" s="120"/>
      <c r="H15" s="120"/>
      <c r="I15" s="120"/>
      <c r="J15" s="120"/>
      <c r="K15" s="120"/>
      <c r="L15" s="120"/>
      <c r="M15" s="128"/>
      <c r="N15" s="1" t="s">
        <v>390</v>
      </c>
      <c r="O15" s="1" t="s">
        <v>415</v>
      </c>
    </row>
    <row r="16" spans="1:14" ht="46.5" customHeight="1">
      <c r="A16" s="283" t="s">
        <v>257</v>
      </c>
      <c r="B16" s="110" t="s">
        <v>405</v>
      </c>
      <c r="C16" s="117"/>
      <c r="D16" s="117"/>
      <c r="E16" s="117"/>
      <c r="F16" s="117"/>
      <c r="G16" s="117"/>
      <c r="H16" s="117"/>
      <c r="I16" s="117"/>
      <c r="J16" s="117"/>
      <c r="K16" s="117"/>
      <c r="L16" s="117"/>
      <c r="M16" s="128"/>
      <c r="N16" s="1" t="s">
        <v>387</v>
      </c>
    </row>
    <row r="17" spans="1:13" ht="89.25" customHeight="1">
      <c r="A17" s="307"/>
      <c r="B17" s="104" t="s">
        <v>406</v>
      </c>
      <c r="C17" s="117"/>
      <c r="D17" s="117"/>
      <c r="E17" s="117"/>
      <c r="F17" s="117"/>
      <c r="G17" s="117"/>
      <c r="H17" s="117"/>
      <c r="I17" s="117"/>
      <c r="J17" s="117"/>
      <c r="K17" s="117"/>
      <c r="L17" s="117"/>
      <c r="M17" s="128"/>
    </row>
    <row r="18" spans="1:14" ht="55.5" customHeight="1">
      <c r="A18" s="307"/>
      <c r="B18" s="121" t="s">
        <v>407</v>
      </c>
      <c r="C18" s="120"/>
      <c r="D18" s="120"/>
      <c r="E18" s="120"/>
      <c r="F18" s="120"/>
      <c r="G18" s="120">
        <v>2</v>
      </c>
      <c r="H18" s="120">
        <v>2</v>
      </c>
      <c r="I18" s="120">
        <v>3</v>
      </c>
      <c r="J18" s="120">
        <v>2</v>
      </c>
      <c r="K18" s="120">
        <v>2</v>
      </c>
      <c r="L18" s="120">
        <f>COUNT(C18:K18)</f>
        <v>5</v>
      </c>
      <c r="M18" s="128" t="s">
        <v>396</v>
      </c>
      <c r="N18" s="154"/>
    </row>
    <row r="19" spans="1:14" ht="55.5" customHeight="1">
      <c r="A19" s="115"/>
      <c r="B19" s="140" t="s">
        <v>408</v>
      </c>
      <c r="C19" s="133"/>
      <c r="D19" s="133"/>
      <c r="E19" s="133"/>
      <c r="F19" s="133"/>
      <c r="G19" s="133"/>
      <c r="H19" s="133"/>
      <c r="I19" s="133"/>
      <c r="J19" s="133"/>
      <c r="K19" s="133"/>
      <c r="L19" s="133"/>
      <c r="M19" s="128"/>
      <c r="N19" s="1" t="s">
        <v>430</v>
      </c>
    </row>
    <row r="20" spans="1:13" ht="55.5" customHeight="1" thickBot="1">
      <c r="A20" s="142"/>
      <c r="B20" s="151"/>
      <c r="C20" s="133"/>
      <c r="D20" s="133"/>
      <c r="E20" s="133"/>
      <c r="F20" s="133"/>
      <c r="G20" s="133"/>
      <c r="H20" s="133"/>
      <c r="I20" s="133"/>
      <c r="J20" s="133"/>
      <c r="K20" s="133"/>
      <c r="L20" s="133"/>
      <c r="M20" s="128"/>
    </row>
    <row r="21" spans="1:14" ht="99.75" customHeight="1" thickBot="1">
      <c r="A21" s="111" t="s">
        <v>258</v>
      </c>
      <c r="B21" s="122" t="s">
        <v>409</v>
      </c>
      <c r="C21" s="120"/>
      <c r="D21" s="120"/>
      <c r="E21" s="120"/>
      <c r="F21" s="120">
        <v>1</v>
      </c>
      <c r="G21" s="120"/>
      <c r="H21" s="120"/>
      <c r="I21" s="120">
        <v>1</v>
      </c>
      <c r="J21" s="120">
        <v>1</v>
      </c>
      <c r="K21" s="120">
        <v>1</v>
      </c>
      <c r="L21" s="120">
        <f>COUNT(C21:K21)</f>
        <v>4</v>
      </c>
      <c r="M21" s="128" t="s">
        <v>397</v>
      </c>
      <c r="N21" s="150"/>
    </row>
    <row r="22" spans="1:14" ht="121.5" customHeight="1">
      <c r="A22" s="111" t="s">
        <v>124</v>
      </c>
      <c r="B22" s="123" t="s">
        <v>410</v>
      </c>
      <c r="C22" s="124"/>
      <c r="D22" s="124"/>
      <c r="E22" s="124"/>
      <c r="F22" s="124"/>
      <c r="G22" s="124"/>
      <c r="H22" s="124"/>
      <c r="I22" s="124"/>
      <c r="J22" s="124"/>
      <c r="K22" s="124"/>
      <c r="L22" s="124"/>
      <c r="M22" s="128" t="s">
        <v>398</v>
      </c>
      <c r="N22" s="150"/>
    </row>
    <row r="23" spans="1:13" ht="15">
      <c r="A23" s="105" t="s">
        <v>386</v>
      </c>
      <c r="B23" s="104"/>
      <c r="C23" s="113">
        <f aca="true" t="shared" si="0" ref="C23:K23">COUNT(C3:C22)</f>
        <v>3</v>
      </c>
      <c r="D23" s="113">
        <f t="shared" si="0"/>
        <v>3</v>
      </c>
      <c r="E23" s="113">
        <f t="shared" si="0"/>
        <v>3</v>
      </c>
      <c r="F23" s="113">
        <f t="shared" si="0"/>
        <v>3</v>
      </c>
      <c r="G23" s="113">
        <f t="shared" si="0"/>
        <v>3</v>
      </c>
      <c r="H23" s="113">
        <f t="shared" si="0"/>
        <v>3</v>
      </c>
      <c r="I23" s="113">
        <f t="shared" si="0"/>
        <v>3</v>
      </c>
      <c r="J23" s="113">
        <f t="shared" si="0"/>
        <v>3</v>
      </c>
      <c r="K23" s="113">
        <f t="shared" si="0"/>
        <v>3</v>
      </c>
      <c r="L23" s="113"/>
      <c r="M23" s="130"/>
    </row>
    <row r="24" spans="4:13" ht="15">
      <c r="D24" s="114"/>
      <c r="E24" s="114"/>
      <c r="F24" s="114"/>
      <c r="G24" s="114"/>
      <c r="H24" s="114"/>
      <c r="I24" s="114"/>
      <c r="J24" s="114"/>
      <c r="K24" s="114"/>
      <c r="L24" s="114"/>
      <c r="M24" s="131"/>
    </row>
    <row r="25" ht="15">
      <c r="A25" s="116" t="s">
        <v>375</v>
      </c>
    </row>
    <row r="26" spans="1:3" ht="30" customHeight="1">
      <c r="A26" s="308"/>
      <c r="B26" s="308"/>
      <c r="C26" s="308"/>
    </row>
    <row r="27" spans="1:3" ht="69" customHeight="1">
      <c r="A27" s="308" t="s">
        <v>376</v>
      </c>
      <c r="B27" s="308"/>
      <c r="C27" s="308"/>
    </row>
    <row r="29" spans="1:2" ht="15">
      <c r="A29" s="125"/>
      <c r="B29" s="101" t="s">
        <v>388</v>
      </c>
    </row>
    <row r="30" ht="15" customHeight="1" hidden="1"/>
    <row r="31" ht="15" customHeight="1" hidden="1"/>
    <row r="32" ht="15" customHeight="1" hidden="1"/>
    <row r="33" ht="15" customHeight="1" hidden="1"/>
    <row r="34" ht="15" customHeight="1" hidden="1"/>
    <row r="35" ht="15" customHeight="1" hidden="1"/>
    <row r="36" ht="15" customHeight="1" hidden="1"/>
    <row r="37" ht="15" customHeight="1" hidden="1"/>
    <row r="38" spans="1:2" ht="15">
      <c r="A38" s="126"/>
      <c r="B38" s="101" t="s">
        <v>389</v>
      </c>
    </row>
  </sheetData>
  <sheetProtection/>
  <mergeCells count="32">
    <mergeCell ref="N3:N5"/>
    <mergeCell ref="A3:A8"/>
    <mergeCell ref="K3:K5"/>
    <mergeCell ref="L1:L2"/>
    <mergeCell ref="M1:M2"/>
    <mergeCell ref="M3:M5"/>
    <mergeCell ref="D3:D5"/>
    <mergeCell ref="E3:E5"/>
    <mergeCell ref="L3:L5"/>
    <mergeCell ref="H1:H2"/>
    <mergeCell ref="A14:A15"/>
    <mergeCell ref="G1:G2"/>
    <mergeCell ref="G3:G5"/>
    <mergeCell ref="F3:F5"/>
    <mergeCell ref="H3:H5"/>
    <mergeCell ref="A27:C27"/>
    <mergeCell ref="D1:D2"/>
    <mergeCell ref="E1:E2"/>
    <mergeCell ref="A26:C26"/>
    <mergeCell ref="A16:A18"/>
    <mergeCell ref="I1:I2"/>
    <mergeCell ref="J1:J2"/>
    <mergeCell ref="K1:K2"/>
    <mergeCell ref="F1:F2"/>
    <mergeCell ref="I3:I5"/>
    <mergeCell ref="J3:J5"/>
    <mergeCell ref="A1:A2"/>
    <mergeCell ref="B3:B5"/>
    <mergeCell ref="C3:C5"/>
    <mergeCell ref="B1:B2"/>
    <mergeCell ref="C1:C2"/>
    <mergeCell ref="A11:A12"/>
  </mergeCells>
  <printOptions/>
  <pageMargins left="0.7" right="0.7" top="0.75" bottom="0.75" header="0.3" footer="0.3"/>
  <pageSetup horizontalDpi="600" verticalDpi="600" orientation="portrait" paperSize="9" scale="82" r:id="rId1"/>
  <rowBreaks count="1" manualBreakCount="1">
    <brk id="13" max="255" man="1"/>
  </rowBreaks>
</worksheet>
</file>

<file path=xl/worksheets/sheet6.xml><?xml version="1.0" encoding="utf-8"?>
<worksheet xmlns="http://schemas.openxmlformats.org/spreadsheetml/2006/main" xmlns:r="http://schemas.openxmlformats.org/officeDocument/2006/relationships">
  <dimension ref="A1:W81"/>
  <sheetViews>
    <sheetView tabSelected="1" zoomScale="62" zoomScaleNormal="62" zoomScalePageLayoutView="0" workbookViewId="0" topLeftCell="A13">
      <selection activeCell="K13" sqref="K13"/>
    </sheetView>
  </sheetViews>
  <sheetFormatPr defaultColWidth="11.421875" defaultRowHeight="15"/>
  <cols>
    <col min="1" max="1" width="22.421875" style="1" customWidth="1"/>
    <col min="2" max="4" width="42.8515625" style="1" customWidth="1"/>
    <col min="5" max="9" width="12.7109375" style="1" customWidth="1"/>
    <col min="10" max="10" width="36.00390625" style="1" customWidth="1"/>
    <col min="11" max="11" width="40.421875" style="1" customWidth="1"/>
    <col min="12" max="12" width="23.28125" style="1" customWidth="1"/>
    <col min="13" max="22" width="11.421875" style="1" customWidth="1"/>
    <col min="23" max="23" width="11.421875" style="2" hidden="1" customWidth="1"/>
    <col min="24" max="16384" width="11.421875" style="1" customWidth="1"/>
  </cols>
  <sheetData>
    <row r="1" spans="2:12" ht="29.25" customHeight="1">
      <c r="B1" s="294" t="s">
        <v>50</v>
      </c>
      <c r="C1" s="295"/>
      <c r="D1" s="295"/>
      <c r="E1" s="295"/>
      <c r="F1" s="295"/>
      <c r="G1" s="295"/>
      <c r="H1" s="295"/>
      <c r="I1" s="295"/>
      <c r="J1" s="295"/>
      <c r="K1" s="295"/>
      <c r="L1" s="296"/>
    </row>
    <row r="2" spans="2:12" ht="43.5" customHeight="1">
      <c r="B2" s="294" t="s">
        <v>326</v>
      </c>
      <c r="C2" s="295"/>
      <c r="D2" s="295"/>
      <c r="E2" s="295"/>
      <c r="F2" s="295"/>
      <c r="G2" s="295"/>
      <c r="H2" s="295"/>
      <c r="I2" s="295"/>
      <c r="J2" s="295"/>
      <c r="K2" s="295"/>
      <c r="L2" s="296"/>
    </row>
    <row r="3" spans="2:12" ht="60.75" customHeight="1">
      <c r="B3" s="297" t="s">
        <v>280</v>
      </c>
      <c r="C3" s="298"/>
      <c r="D3" s="298"/>
      <c r="E3" s="298"/>
      <c r="F3" s="298"/>
      <c r="G3" s="298"/>
      <c r="H3" s="298"/>
      <c r="I3" s="298"/>
      <c r="J3" s="298"/>
      <c r="K3" s="298"/>
      <c r="L3" s="299"/>
    </row>
    <row r="4" spans="1:23" ht="72.75" customHeight="1">
      <c r="A4" s="277" t="s">
        <v>9</v>
      </c>
      <c r="B4" s="271" t="s">
        <v>51</v>
      </c>
      <c r="C4" s="271" t="s">
        <v>115</v>
      </c>
      <c r="D4" s="271" t="s">
        <v>116</v>
      </c>
      <c r="E4" s="252" t="s">
        <v>287</v>
      </c>
      <c r="F4" s="314"/>
      <c r="G4" s="314"/>
      <c r="H4" s="314"/>
      <c r="I4" s="253"/>
      <c r="J4" s="271" t="s">
        <v>70</v>
      </c>
      <c r="K4" s="271" t="s">
        <v>259</v>
      </c>
      <c r="L4" s="271" t="s">
        <v>260</v>
      </c>
      <c r="W4" s="3" t="s">
        <v>16</v>
      </c>
    </row>
    <row r="5" spans="1:23" ht="88.5" customHeight="1" thickBot="1">
      <c r="A5" s="278"/>
      <c r="B5" s="285"/>
      <c r="C5" s="285"/>
      <c r="D5" s="285"/>
      <c r="E5" s="57" t="s">
        <v>276</v>
      </c>
      <c r="F5" s="57" t="s">
        <v>112</v>
      </c>
      <c r="G5" s="57" t="s">
        <v>113</v>
      </c>
      <c r="H5" s="57" t="s">
        <v>114</v>
      </c>
      <c r="I5" s="57" t="s">
        <v>275</v>
      </c>
      <c r="J5" s="285"/>
      <c r="K5" s="285"/>
      <c r="L5" s="285"/>
      <c r="W5" s="7"/>
    </row>
    <row r="6" spans="1:23" s="4" customFormat="1" ht="45" customHeight="1">
      <c r="A6" s="305" t="s">
        <v>278</v>
      </c>
      <c r="B6" s="65" t="s">
        <v>125</v>
      </c>
      <c r="C6" s="62" t="s">
        <v>145</v>
      </c>
      <c r="D6" s="62" t="s">
        <v>146</v>
      </c>
      <c r="E6" s="72"/>
      <c r="F6" s="72"/>
      <c r="G6" s="72"/>
      <c r="H6" s="72"/>
      <c r="I6" s="72"/>
      <c r="J6" s="72"/>
      <c r="K6" s="73"/>
      <c r="L6" s="74"/>
      <c r="W6" s="5" t="s">
        <v>17</v>
      </c>
    </row>
    <row r="7" spans="1:23" s="4" customFormat="1" ht="45" customHeight="1">
      <c r="A7" s="306"/>
      <c r="B7" s="66" t="s">
        <v>126</v>
      </c>
      <c r="C7" s="60" t="s">
        <v>147</v>
      </c>
      <c r="D7" s="60" t="s">
        <v>148</v>
      </c>
      <c r="E7" s="75"/>
      <c r="F7" s="75"/>
      <c r="G7" s="75"/>
      <c r="H7" s="75"/>
      <c r="I7" s="75"/>
      <c r="J7" s="75"/>
      <c r="K7" s="76"/>
      <c r="L7" s="77"/>
      <c r="W7" s="5" t="s">
        <v>17</v>
      </c>
    </row>
    <row r="8" spans="1:23" s="4" customFormat="1" ht="45" customHeight="1">
      <c r="A8" s="306"/>
      <c r="B8" s="66" t="s">
        <v>127</v>
      </c>
      <c r="C8" s="60" t="s">
        <v>149</v>
      </c>
      <c r="D8" s="60" t="s">
        <v>150</v>
      </c>
      <c r="E8" s="75"/>
      <c r="F8" s="75"/>
      <c r="G8" s="75"/>
      <c r="H8" s="75"/>
      <c r="I8" s="75"/>
      <c r="J8" s="75"/>
      <c r="K8" s="76"/>
      <c r="L8" s="77"/>
      <c r="W8" s="5"/>
    </row>
    <row r="9" spans="1:23" s="4" customFormat="1" ht="45" customHeight="1">
      <c r="A9" s="306"/>
      <c r="B9" s="66" t="s">
        <v>144</v>
      </c>
      <c r="C9" s="60" t="s">
        <v>151</v>
      </c>
      <c r="D9" s="60" t="s">
        <v>152</v>
      </c>
      <c r="E9" s="155">
        <v>1</v>
      </c>
      <c r="F9" s="155">
        <v>0.5</v>
      </c>
      <c r="G9" s="155"/>
      <c r="H9" s="155"/>
      <c r="I9" s="155">
        <f>SUM(F9:H9)</f>
        <v>0.5</v>
      </c>
      <c r="J9" s="75" t="s">
        <v>569</v>
      </c>
      <c r="K9" s="76" t="s">
        <v>704</v>
      </c>
      <c r="L9" s="77" t="s">
        <v>484</v>
      </c>
      <c r="W9" s="5"/>
    </row>
    <row r="10" spans="1:23" s="4" customFormat="1" ht="45" customHeight="1">
      <c r="A10" s="306"/>
      <c r="B10" s="66" t="s">
        <v>128</v>
      </c>
      <c r="C10" s="66" t="s">
        <v>128</v>
      </c>
      <c r="D10" s="66" t="s">
        <v>128</v>
      </c>
      <c r="E10" s="75"/>
      <c r="F10" s="75"/>
      <c r="G10" s="75"/>
      <c r="H10" s="75"/>
      <c r="I10" s="75"/>
      <c r="J10" s="75"/>
      <c r="K10" s="76"/>
      <c r="L10" s="77"/>
      <c r="W10" s="5"/>
    </row>
    <row r="11" spans="1:23" s="4" customFormat="1" ht="45" customHeight="1">
      <c r="A11" s="306"/>
      <c r="B11" s="66" t="s">
        <v>129</v>
      </c>
      <c r="C11" s="60" t="s">
        <v>153</v>
      </c>
      <c r="D11" s="60" t="s">
        <v>154</v>
      </c>
      <c r="E11" s="75"/>
      <c r="F11" s="75"/>
      <c r="G11" s="75"/>
      <c r="H11" s="75"/>
      <c r="I11" s="75"/>
      <c r="J11" s="75"/>
      <c r="K11" s="76"/>
      <c r="L11" s="77"/>
      <c r="W11" s="5"/>
    </row>
    <row r="12" spans="1:23" s="4" customFormat="1" ht="173.25">
      <c r="A12" s="306"/>
      <c r="B12" s="66" t="s">
        <v>130</v>
      </c>
      <c r="C12" s="66" t="s">
        <v>155</v>
      </c>
      <c r="D12" s="66" t="s">
        <v>261</v>
      </c>
      <c r="E12" s="75">
        <v>0</v>
      </c>
      <c r="F12" s="75"/>
      <c r="G12" s="75"/>
      <c r="H12" s="155">
        <v>1</v>
      </c>
      <c r="I12" s="155">
        <f>SUM(F12:H12)</f>
        <v>1</v>
      </c>
      <c r="J12" s="75" t="s">
        <v>758</v>
      </c>
      <c r="K12" s="76" t="s">
        <v>704</v>
      </c>
      <c r="L12" s="77" t="s">
        <v>484</v>
      </c>
      <c r="W12" s="5"/>
    </row>
    <row r="13" spans="1:23" s="4" customFormat="1" ht="173.25">
      <c r="A13" s="306"/>
      <c r="B13" s="188" t="s">
        <v>482</v>
      </c>
      <c r="C13" s="188" t="s">
        <v>483</v>
      </c>
      <c r="D13" s="188" t="s">
        <v>261</v>
      </c>
      <c r="E13" s="75">
        <v>0</v>
      </c>
      <c r="F13" s="75"/>
      <c r="G13" s="155">
        <v>1</v>
      </c>
      <c r="H13" s="75"/>
      <c r="I13" s="155">
        <f>SUM(F13:H13)</f>
        <v>1</v>
      </c>
      <c r="J13" s="75" t="s">
        <v>485</v>
      </c>
      <c r="K13" s="76" t="s">
        <v>704</v>
      </c>
      <c r="L13" s="77" t="s">
        <v>484</v>
      </c>
      <c r="W13" s="5"/>
    </row>
    <row r="14" spans="1:23" s="4" customFormat="1" ht="45" customHeight="1">
      <c r="A14" s="306"/>
      <c r="B14" s="66" t="s">
        <v>131</v>
      </c>
      <c r="C14" s="66" t="s">
        <v>156</v>
      </c>
      <c r="D14" s="66" t="s">
        <v>131</v>
      </c>
      <c r="E14" s="75"/>
      <c r="F14" s="75"/>
      <c r="G14" s="75"/>
      <c r="H14" s="75"/>
      <c r="I14" s="75"/>
      <c r="J14" s="75"/>
      <c r="K14" s="76"/>
      <c r="L14" s="77"/>
      <c r="W14" s="5" t="s">
        <v>17</v>
      </c>
    </row>
    <row r="15" spans="1:23" s="4" customFormat="1" ht="45" customHeight="1">
      <c r="A15" s="306"/>
      <c r="B15" s="66" t="s">
        <v>132</v>
      </c>
      <c r="C15" s="66" t="s">
        <v>157</v>
      </c>
      <c r="D15" s="66" t="s">
        <v>157</v>
      </c>
      <c r="E15" s="75"/>
      <c r="F15" s="75"/>
      <c r="G15" s="75"/>
      <c r="H15" s="75"/>
      <c r="I15" s="75"/>
      <c r="J15" s="75"/>
      <c r="K15" s="76"/>
      <c r="L15" s="77"/>
      <c r="W15" s="5" t="s">
        <v>17</v>
      </c>
    </row>
    <row r="16" spans="1:23" s="4" customFormat="1" ht="45" customHeight="1">
      <c r="A16" s="306"/>
      <c r="B16" s="66" t="s">
        <v>133</v>
      </c>
      <c r="C16" s="66" t="s">
        <v>158</v>
      </c>
      <c r="D16" s="66" t="s">
        <v>158</v>
      </c>
      <c r="E16" s="75"/>
      <c r="F16" s="75"/>
      <c r="G16" s="75"/>
      <c r="H16" s="75"/>
      <c r="I16" s="75"/>
      <c r="J16" s="75"/>
      <c r="K16" s="76"/>
      <c r="L16" s="77"/>
      <c r="W16" s="5"/>
    </row>
    <row r="17" spans="1:23" s="4" customFormat="1" ht="45" customHeight="1">
      <c r="A17" s="306"/>
      <c r="B17" s="66" t="s">
        <v>134</v>
      </c>
      <c r="C17" s="66" t="s">
        <v>173</v>
      </c>
      <c r="D17" s="66" t="s">
        <v>173</v>
      </c>
      <c r="E17" s="75">
        <v>3</v>
      </c>
      <c r="F17" s="75">
        <v>3</v>
      </c>
      <c r="G17" s="75"/>
      <c r="H17" s="75"/>
      <c r="I17" s="75">
        <f>SUM(F17:H17)</f>
        <v>3</v>
      </c>
      <c r="J17" s="75" t="s">
        <v>748</v>
      </c>
      <c r="K17" s="76" t="s">
        <v>702</v>
      </c>
      <c r="L17" s="77" t="s">
        <v>585</v>
      </c>
      <c r="W17" s="5"/>
    </row>
    <row r="18" spans="1:23" s="4" customFormat="1" ht="72" customHeight="1">
      <c r="A18" s="306"/>
      <c r="B18" s="66" t="s">
        <v>135</v>
      </c>
      <c r="C18" s="66" t="s">
        <v>135</v>
      </c>
      <c r="D18" s="66" t="s">
        <v>135</v>
      </c>
      <c r="E18" s="75"/>
      <c r="F18" s="75"/>
      <c r="G18" s="75"/>
      <c r="H18" s="75"/>
      <c r="I18" s="75"/>
      <c r="J18" s="75"/>
      <c r="K18" s="76"/>
      <c r="L18" s="77"/>
      <c r="W18" s="5"/>
    </row>
    <row r="19" spans="1:23" s="4" customFormat="1" ht="45" customHeight="1">
      <c r="A19" s="306"/>
      <c r="B19" s="66" t="s">
        <v>142</v>
      </c>
      <c r="C19" s="60" t="s">
        <v>159</v>
      </c>
      <c r="D19" s="66" t="s">
        <v>142</v>
      </c>
      <c r="E19" s="75"/>
      <c r="F19" s="75"/>
      <c r="G19" s="75"/>
      <c r="H19" s="75"/>
      <c r="I19" s="75"/>
      <c r="J19" s="75"/>
      <c r="K19" s="76"/>
      <c r="L19" s="77"/>
      <c r="W19" s="5"/>
    </row>
    <row r="20" spans="1:23" s="4" customFormat="1" ht="45" customHeight="1">
      <c r="A20" s="306"/>
      <c r="B20" s="66" t="s">
        <v>143</v>
      </c>
      <c r="C20" s="60" t="s">
        <v>160</v>
      </c>
      <c r="D20" s="60" t="s">
        <v>161</v>
      </c>
      <c r="E20" s="75"/>
      <c r="F20" s="75"/>
      <c r="G20" s="75"/>
      <c r="H20" s="75"/>
      <c r="I20" s="75"/>
      <c r="J20" s="75"/>
      <c r="K20" s="76"/>
      <c r="L20" s="77"/>
      <c r="W20" s="5"/>
    </row>
    <row r="21" spans="1:23" s="4" customFormat="1" ht="45" customHeight="1">
      <c r="A21" s="306"/>
      <c r="B21" s="66" t="s">
        <v>136</v>
      </c>
      <c r="C21" s="60" t="s">
        <v>162</v>
      </c>
      <c r="D21" s="60" t="s">
        <v>163</v>
      </c>
      <c r="E21" s="75">
        <v>2</v>
      </c>
      <c r="F21" s="75">
        <v>3</v>
      </c>
      <c r="G21" s="75">
        <v>6</v>
      </c>
      <c r="H21" s="75">
        <v>3</v>
      </c>
      <c r="I21" s="75">
        <f>SUM(F21:H21)</f>
        <v>12</v>
      </c>
      <c r="J21" s="75" t="s">
        <v>539</v>
      </c>
      <c r="K21" s="76" t="s">
        <v>699</v>
      </c>
      <c r="L21" s="77" t="s">
        <v>486</v>
      </c>
      <c r="W21" s="5"/>
    </row>
    <row r="22" spans="1:23" s="4" customFormat="1" ht="45" customHeight="1">
      <c r="A22" s="306"/>
      <c r="B22" s="66" t="s">
        <v>137</v>
      </c>
      <c r="C22" s="60" t="s">
        <v>164</v>
      </c>
      <c r="D22" s="60" t="s">
        <v>165</v>
      </c>
      <c r="E22" s="75">
        <v>4</v>
      </c>
      <c r="F22" s="75">
        <v>4</v>
      </c>
      <c r="G22" s="75">
        <v>5</v>
      </c>
      <c r="H22" s="75">
        <v>3</v>
      </c>
      <c r="I22" s="75">
        <f>SUM(F22:H22)</f>
        <v>12</v>
      </c>
      <c r="J22" s="75" t="s">
        <v>539</v>
      </c>
      <c r="K22" s="76" t="s">
        <v>699</v>
      </c>
      <c r="L22" s="77" t="s">
        <v>486</v>
      </c>
      <c r="W22" s="5" t="s">
        <v>17</v>
      </c>
    </row>
    <row r="23" spans="1:23" s="4" customFormat="1" ht="45" customHeight="1">
      <c r="A23" s="306"/>
      <c r="B23" s="66" t="s">
        <v>141</v>
      </c>
      <c r="C23" s="60" t="s">
        <v>172</v>
      </c>
      <c r="D23" s="60" t="s">
        <v>166</v>
      </c>
      <c r="E23" s="75"/>
      <c r="F23" s="75"/>
      <c r="G23" s="75"/>
      <c r="H23" s="75"/>
      <c r="I23" s="75"/>
      <c r="J23" s="75"/>
      <c r="K23" s="76"/>
      <c r="L23" s="77"/>
      <c r="W23" s="5"/>
    </row>
    <row r="24" spans="1:23" s="4" customFormat="1" ht="45" customHeight="1">
      <c r="A24" s="306"/>
      <c r="B24" s="66" t="s">
        <v>140</v>
      </c>
      <c r="C24" s="60" t="s">
        <v>167</v>
      </c>
      <c r="D24" s="60" t="s">
        <v>168</v>
      </c>
      <c r="E24" s="75"/>
      <c r="F24" s="75"/>
      <c r="G24" s="75"/>
      <c r="H24" s="75"/>
      <c r="I24" s="75"/>
      <c r="J24" s="75"/>
      <c r="K24" s="76"/>
      <c r="L24" s="77"/>
      <c r="W24" s="5" t="s">
        <v>17</v>
      </c>
    </row>
    <row r="25" spans="1:23" s="4" customFormat="1" ht="45" customHeight="1">
      <c r="A25" s="306"/>
      <c r="B25" s="66" t="s">
        <v>138</v>
      </c>
      <c r="C25" s="60" t="s">
        <v>169</v>
      </c>
      <c r="D25" s="60" t="s">
        <v>170</v>
      </c>
      <c r="E25" s="75"/>
      <c r="F25" s="75"/>
      <c r="G25" s="75"/>
      <c r="H25" s="75"/>
      <c r="I25" s="75"/>
      <c r="J25" s="75"/>
      <c r="K25" s="76"/>
      <c r="L25" s="77"/>
      <c r="W25" s="5" t="s">
        <v>17</v>
      </c>
    </row>
    <row r="26" spans="1:23" s="4" customFormat="1" ht="45" customHeight="1">
      <c r="A26" s="306"/>
      <c r="B26" s="66" t="s">
        <v>139</v>
      </c>
      <c r="C26" s="60" t="s">
        <v>171</v>
      </c>
      <c r="D26" s="60" t="s">
        <v>139</v>
      </c>
      <c r="E26" s="75"/>
      <c r="F26" s="75"/>
      <c r="G26" s="75"/>
      <c r="H26" s="75"/>
      <c r="I26" s="75"/>
      <c r="J26" s="75"/>
      <c r="K26" s="76"/>
      <c r="L26" s="77"/>
      <c r="W26" s="5" t="s">
        <v>17</v>
      </c>
    </row>
    <row r="27" spans="1:23" s="4" customFormat="1" ht="114.75" customHeight="1" thickBot="1">
      <c r="A27" s="306"/>
      <c r="B27" s="188" t="s">
        <v>744</v>
      </c>
      <c r="C27" s="189" t="s">
        <v>732</v>
      </c>
      <c r="D27" s="188" t="s">
        <v>744</v>
      </c>
      <c r="E27" s="75" t="s">
        <v>743</v>
      </c>
      <c r="F27" s="75">
        <v>50</v>
      </c>
      <c r="G27" s="75">
        <v>50</v>
      </c>
      <c r="H27" s="75">
        <v>20</v>
      </c>
      <c r="I27" s="75">
        <f>SUM(F27:H27)</f>
        <v>120</v>
      </c>
      <c r="J27" s="75"/>
      <c r="K27" s="76" t="s">
        <v>707</v>
      </c>
      <c r="L27" s="77" t="s">
        <v>487</v>
      </c>
      <c r="W27" s="190" t="s">
        <v>17</v>
      </c>
    </row>
    <row r="28" spans="1:23" s="4" customFormat="1" ht="114.75" customHeight="1" thickBot="1">
      <c r="A28" s="306"/>
      <c r="B28" s="156" t="s">
        <v>745</v>
      </c>
      <c r="C28" s="156" t="s">
        <v>746</v>
      </c>
      <c r="D28" s="156" t="s">
        <v>747</v>
      </c>
      <c r="E28" s="85">
        <v>0</v>
      </c>
      <c r="F28" s="157">
        <v>0.3</v>
      </c>
      <c r="G28" s="157">
        <v>0.5</v>
      </c>
      <c r="H28" s="157">
        <v>0.2</v>
      </c>
      <c r="I28" s="158">
        <f>SUM(F28:H28)</f>
        <v>1</v>
      </c>
      <c r="J28" s="75"/>
      <c r="K28" s="76" t="s">
        <v>679</v>
      </c>
      <c r="L28" s="77" t="s">
        <v>627</v>
      </c>
      <c r="W28" s="190"/>
    </row>
    <row r="29" spans="1:23" s="4" customFormat="1" ht="114.75" customHeight="1" thickBot="1">
      <c r="A29" s="315"/>
      <c r="B29" s="156" t="s">
        <v>750</v>
      </c>
      <c r="C29" s="156" t="s">
        <v>751</v>
      </c>
      <c r="D29" s="156" t="s">
        <v>752</v>
      </c>
      <c r="E29" s="85">
        <v>0</v>
      </c>
      <c r="F29" s="157">
        <v>0.4</v>
      </c>
      <c r="G29" s="157">
        <v>0.4</v>
      </c>
      <c r="H29" s="157">
        <v>0.2</v>
      </c>
      <c r="I29" s="158">
        <f>SUM(F29:H29)</f>
        <v>1</v>
      </c>
      <c r="J29" s="75"/>
      <c r="K29" s="76" t="s">
        <v>682</v>
      </c>
      <c r="L29" s="77" t="s">
        <v>753</v>
      </c>
      <c r="W29" s="190"/>
    </row>
    <row r="30" spans="1:23" s="4" customFormat="1" ht="54.75" customHeight="1">
      <c r="A30" s="287" t="s">
        <v>174</v>
      </c>
      <c r="B30" s="66" t="s">
        <v>175</v>
      </c>
      <c r="C30" s="60" t="s">
        <v>183</v>
      </c>
      <c r="D30" s="60" t="s">
        <v>184</v>
      </c>
      <c r="E30" s="155">
        <v>0.9</v>
      </c>
      <c r="F30" s="155"/>
      <c r="G30" s="155">
        <v>0.92</v>
      </c>
      <c r="H30" s="155">
        <v>0.93</v>
      </c>
      <c r="I30" s="155">
        <v>0.95</v>
      </c>
      <c r="J30" s="75" t="s">
        <v>538</v>
      </c>
      <c r="K30" s="76" t="s">
        <v>701</v>
      </c>
      <c r="L30" s="77" t="s">
        <v>487</v>
      </c>
      <c r="W30" s="5" t="s">
        <v>17</v>
      </c>
    </row>
    <row r="31" spans="1:23" s="4" customFormat="1" ht="45" customHeight="1">
      <c r="A31" s="288"/>
      <c r="B31" s="66" t="s">
        <v>179</v>
      </c>
      <c r="C31" s="60" t="s">
        <v>185</v>
      </c>
      <c r="D31" s="60" t="s">
        <v>186</v>
      </c>
      <c r="E31" s="75"/>
      <c r="F31" s="75"/>
      <c r="G31" s="75"/>
      <c r="H31" s="75"/>
      <c r="I31" s="75"/>
      <c r="J31" s="75"/>
      <c r="K31" s="76"/>
      <c r="L31" s="77"/>
      <c r="W31" s="5" t="s">
        <v>17</v>
      </c>
    </row>
    <row r="32" spans="1:23" s="4" customFormat="1" ht="45" customHeight="1">
      <c r="A32" s="288"/>
      <c r="B32" s="66" t="s">
        <v>176</v>
      </c>
      <c r="C32" s="66" t="s">
        <v>187</v>
      </c>
      <c r="D32" s="66" t="s">
        <v>187</v>
      </c>
      <c r="E32" s="155"/>
      <c r="F32" s="155"/>
      <c r="G32" s="155"/>
      <c r="H32" s="155"/>
      <c r="I32" s="155"/>
      <c r="J32" s="75"/>
      <c r="K32" s="76"/>
      <c r="L32" s="77"/>
      <c r="W32" s="5" t="s">
        <v>12</v>
      </c>
    </row>
    <row r="33" spans="1:23" s="4" customFormat="1" ht="45" customHeight="1">
      <c r="A33" s="288"/>
      <c r="B33" s="66" t="s">
        <v>180</v>
      </c>
      <c r="C33" s="66" t="s">
        <v>188</v>
      </c>
      <c r="D33" s="66" t="s">
        <v>189</v>
      </c>
      <c r="E33" s="75"/>
      <c r="F33" s="75"/>
      <c r="G33" s="75"/>
      <c r="H33" s="75"/>
      <c r="I33" s="75"/>
      <c r="J33" s="75"/>
      <c r="K33" s="76"/>
      <c r="L33" s="77"/>
      <c r="W33" s="5" t="s">
        <v>12</v>
      </c>
    </row>
    <row r="34" spans="1:23" s="4" customFormat="1" ht="45" customHeight="1">
      <c r="A34" s="288"/>
      <c r="B34" s="66" t="s">
        <v>177</v>
      </c>
      <c r="C34" s="66" t="s">
        <v>190</v>
      </c>
      <c r="D34" s="66" t="s">
        <v>190</v>
      </c>
      <c r="E34" s="75"/>
      <c r="F34" s="75"/>
      <c r="G34" s="75"/>
      <c r="H34" s="75"/>
      <c r="I34" s="75"/>
      <c r="J34" s="75"/>
      <c r="K34" s="76"/>
      <c r="L34" s="77"/>
      <c r="W34" s="5" t="s">
        <v>12</v>
      </c>
    </row>
    <row r="35" spans="1:23" s="4" customFormat="1" ht="45" customHeight="1">
      <c r="A35" s="288"/>
      <c r="B35" s="64" t="s">
        <v>178</v>
      </c>
      <c r="C35" s="64" t="s">
        <v>191</v>
      </c>
      <c r="D35" s="64" t="s">
        <v>192</v>
      </c>
      <c r="E35" s="75"/>
      <c r="F35" s="75"/>
      <c r="G35" s="75"/>
      <c r="H35" s="75"/>
      <c r="I35" s="75"/>
      <c r="J35" s="75"/>
      <c r="K35" s="76"/>
      <c r="L35" s="77"/>
      <c r="W35" s="5" t="s">
        <v>12</v>
      </c>
    </row>
    <row r="36" spans="1:23" s="4" customFormat="1" ht="50.25" customHeight="1">
      <c r="A36" s="288"/>
      <c r="B36" s="64" t="s">
        <v>181</v>
      </c>
      <c r="C36" s="64" t="s">
        <v>193</v>
      </c>
      <c r="D36" s="64" t="s">
        <v>181</v>
      </c>
      <c r="E36" s="75"/>
      <c r="F36" s="75"/>
      <c r="G36" s="75"/>
      <c r="H36" s="75"/>
      <c r="I36" s="75"/>
      <c r="J36" s="75"/>
      <c r="K36" s="76"/>
      <c r="L36" s="77"/>
      <c r="W36" s="5" t="s">
        <v>12</v>
      </c>
    </row>
    <row r="37" spans="1:23" s="4" customFormat="1" ht="45" customHeight="1" thickBot="1">
      <c r="A37" s="288"/>
      <c r="B37" s="64" t="s">
        <v>182</v>
      </c>
      <c r="C37" s="64" t="s">
        <v>194</v>
      </c>
      <c r="D37" s="64" t="s">
        <v>195</v>
      </c>
      <c r="E37" s="75"/>
      <c r="F37" s="75"/>
      <c r="G37" s="75"/>
      <c r="H37" s="75"/>
      <c r="I37" s="75"/>
      <c r="J37" s="75"/>
      <c r="K37" s="76"/>
      <c r="L37" s="77"/>
      <c r="W37" s="5" t="s">
        <v>12</v>
      </c>
    </row>
    <row r="38" spans="1:23" s="4" customFormat="1" ht="45" customHeight="1">
      <c r="A38" s="287" t="s">
        <v>196</v>
      </c>
      <c r="B38" s="64" t="s">
        <v>197</v>
      </c>
      <c r="C38" s="61" t="s">
        <v>203</v>
      </c>
      <c r="D38" s="61" t="s">
        <v>204</v>
      </c>
      <c r="E38" s="75"/>
      <c r="F38" s="75"/>
      <c r="G38" s="75"/>
      <c r="H38" s="75"/>
      <c r="I38" s="75"/>
      <c r="J38" s="75"/>
      <c r="K38" s="76"/>
      <c r="L38" s="77"/>
      <c r="W38" s="5"/>
    </row>
    <row r="39" spans="1:23" s="4" customFormat="1" ht="45" customHeight="1">
      <c r="A39" s="313"/>
      <c r="B39" s="189" t="s">
        <v>515</v>
      </c>
      <c r="C39" s="160" t="s">
        <v>565</v>
      </c>
      <c r="D39" s="160" t="s">
        <v>566</v>
      </c>
      <c r="E39" s="75">
        <v>0</v>
      </c>
      <c r="F39" s="75"/>
      <c r="G39" s="75">
        <v>30</v>
      </c>
      <c r="H39" s="75">
        <v>30</v>
      </c>
      <c r="I39" s="75">
        <f>SUM(F39:H39)</f>
        <v>60</v>
      </c>
      <c r="J39" s="75"/>
      <c r="K39" s="76" t="s">
        <v>700</v>
      </c>
      <c r="L39" s="77" t="s">
        <v>484</v>
      </c>
      <c r="W39" s="5"/>
    </row>
    <row r="40" spans="1:23" s="4" customFormat="1" ht="45" customHeight="1">
      <c r="A40" s="288"/>
      <c r="B40" s="64" t="s">
        <v>198</v>
      </c>
      <c r="C40" s="61"/>
      <c r="D40" s="61"/>
      <c r="E40" s="75"/>
      <c r="F40" s="75"/>
      <c r="G40" s="75"/>
      <c r="H40" s="75"/>
      <c r="I40" s="75"/>
      <c r="J40" s="75"/>
      <c r="K40" s="76"/>
      <c r="L40" s="77"/>
      <c r="W40" s="5"/>
    </row>
    <row r="41" spans="1:23" s="4" customFormat="1" ht="45" customHeight="1">
      <c r="A41" s="288"/>
      <c r="B41" s="64" t="s">
        <v>199</v>
      </c>
      <c r="C41" s="61"/>
      <c r="D41" s="61"/>
      <c r="E41" s="75"/>
      <c r="F41" s="75"/>
      <c r="G41" s="75"/>
      <c r="H41" s="75"/>
      <c r="I41" s="75"/>
      <c r="J41" s="75"/>
      <c r="K41" s="76"/>
      <c r="L41" s="77"/>
      <c r="W41" s="5" t="s">
        <v>12</v>
      </c>
    </row>
    <row r="42" spans="1:23" s="4" customFormat="1" ht="45" customHeight="1">
      <c r="A42" s="288"/>
      <c r="B42" s="64" t="s">
        <v>200</v>
      </c>
      <c r="C42" s="61" t="s">
        <v>205</v>
      </c>
      <c r="D42" s="61" t="s">
        <v>206</v>
      </c>
      <c r="E42" s="75">
        <v>7</v>
      </c>
      <c r="F42" s="75">
        <v>7</v>
      </c>
      <c r="G42" s="75">
        <v>8</v>
      </c>
      <c r="H42" s="75">
        <v>1</v>
      </c>
      <c r="I42" s="75">
        <f>SUM(F42:H42)</f>
        <v>16</v>
      </c>
      <c r="J42" s="75"/>
      <c r="K42" s="76" t="s">
        <v>699</v>
      </c>
      <c r="L42" s="77" t="s">
        <v>486</v>
      </c>
      <c r="W42" s="5" t="s">
        <v>12</v>
      </c>
    </row>
    <row r="43" spans="1:23" s="4" customFormat="1" ht="45" customHeight="1">
      <c r="A43" s="288"/>
      <c r="B43" s="64" t="s">
        <v>201</v>
      </c>
      <c r="C43" s="61" t="s">
        <v>207</v>
      </c>
      <c r="D43" s="61" t="s">
        <v>208</v>
      </c>
      <c r="E43" s="75">
        <v>13</v>
      </c>
      <c r="F43" s="75">
        <v>13</v>
      </c>
      <c r="G43" s="75">
        <v>14</v>
      </c>
      <c r="H43" s="75">
        <v>2</v>
      </c>
      <c r="I43" s="75">
        <f>SUM(F43:H43)</f>
        <v>29</v>
      </c>
      <c r="J43" s="75"/>
      <c r="K43" s="76" t="s">
        <v>699</v>
      </c>
      <c r="L43" s="77" t="s">
        <v>486</v>
      </c>
      <c r="W43" s="5" t="s">
        <v>12</v>
      </c>
    </row>
    <row r="44" spans="1:23" s="4" customFormat="1" ht="45" customHeight="1" thickBot="1">
      <c r="A44" s="288"/>
      <c r="B44" s="64" t="s">
        <v>202</v>
      </c>
      <c r="C44" s="61" t="s">
        <v>209</v>
      </c>
      <c r="D44" s="61" t="s">
        <v>210</v>
      </c>
      <c r="E44" s="75"/>
      <c r="F44" s="75"/>
      <c r="G44" s="75"/>
      <c r="H44" s="75"/>
      <c r="I44" s="75"/>
      <c r="J44" s="75"/>
      <c r="K44" s="76"/>
      <c r="L44" s="76"/>
      <c r="W44" s="5" t="s">
        <v>12</v>
      </c>
    </row>
    <row r="45" spans="1:12" ht="45" customHeight="1">
      <c r="A45" s="316" t="s">
        <v>239</v>
      </c>
      <c r="B45" s="62" t="s">
        <v>211</v>
      </c>
      <c r="C45" s="67" t="s">
        <v>217</v>
      </c>
      <c r="D45" s="67" t="s">
        <v>218</v>
      </c>
      <c r="E45" s="75"/>
      <c r="F45" s="75"/>
      <c r="G45" s="75"/>
      <c r="H45" s="75"/>
      <c r="I45" s="75"/>
      <c r="J45" s="75"/>
      <c r="K45" s="76"/>
      <c r="L45" s="187"/>
    </row>
    <row r="46" spans="1:12" ht="45" customHeight="1">
      <c r="A46" s="317"/>
      <c r="B46" s="60" t="s">
        <v>212</v>
      </c>
      <c r="C46" s="63" t="s">
        <v>219</v>
      </c>
      <c r="D46" s="63" t="s">
        <v>220</v>
      </c>
      <c r="E46" s="75"/>
      <c r="F46" s="75"/>
      <c r="G46" s="75"/>
      <c r="H46" s="75"/>
      <c r="I46" s="75"/>
      <c r="J46" s="75"/>
      <c r="K46" s="76"/>
      <c r="L46" s="77"/>
    </row>
    <row r="47" spans="1:12" ht="57" customHeight="1">
      <c r="A47" s="317"/>
      <c r="B47" s="60" t="s">
        <v>213</v>
      </c>
      <c r="C47" s="63" t="s">
        <v>221</v>
      </c>
      <c r="D47" s="63" t="s">
        <v>222</v>
      </c>
      <c r="E47" s="75"/>
      <c r="F47" s="75"/>
      <c r="G47" s="75"/>
      <c r="H47" s="75"/>
      <c r="I47" s="75"/>
      <c r="J47" s="75"/>
      <c r="K47" s="76"/>
      <c r="L47" s="77"/>
    </row>
    <row r="48" spans="1:12" ht="45" customHeight="1">
      <c r="A48" s="317"/>
      <c r="B48" s="60" t="s">
        <v>53</v>
      </c>
      <c r="C48" s="63" t="s">
        <v>223</v>
      </c>
      <c r="D48" s="63" t="s">
        <v>224</v>
      </c>
      <c r="E48" s="75"/>
      <c r="F48" s="75"/>
      <c r="G48" s="75"/>
      <c r="H48" s="75"/>
      <c r="I48" s="75"/>
      <c r="J48" s="75"/>
      <c r="K48" s="76"/>
      <c r="L48" s="77"/>
    </row>
    <row r="49" spans="1:12" ht="45" customHeight="1">
      <c r="A49" s="317"/>
      <c r="B49" s="60" t="s">
        <v>54</v>
      </c>
      <c r="C49" s="63" t="s">
        <v>225</v>
      </c>
      <c r="D49" s="63" t="s">
        <v>226</v>
      </c>
      <c r="E49" s="75"/>
      <c r="F49" s="75"/>
      <c r="G49" s="75"/>
      <c r="H49" s="75"/>
      <c r="I49" s="75"/>
      <c r="J49" s="75"/>
      <c r="K49" s="76"/>
      <c r="L49" s="77"/>
    </row>
    <row r="50" spans="1:12" ht="45" customHeight="1">
      <c r="A50" s="317"/>
      <c r="B50" s="60" t="s">
        <v>214</v>
      </c>
      <c r="C50" s="63" t="s">
        <v>227</v>
      </c>
      <c r="D50" s="63" t="s">
        <v>214</v>
      </c>
      <c r="E50" s="75"/>
      <c r="F50" s="75"/>
      <c r="G50" s="75"/>
      <c r="H50" s="75"/>
      <c r="I50" s="75"/>
      <c r="J50" s="75"/>
      <c r="K50" s="76"/>
      <c r="L50" s="77"/>
    </row>
    <row r="51" spans="1:12" ht="45" customHeight="1">
      <c r="A51" s="317"/>
      <c r="B51" s="60" t="s">
        <v>215</v>
      </c>
      <c r="C51" s="63" t="s">
        <v>228</v>
      </c>
      <c r="D51" s="63" t="s">
        <v>215</v>
      </c>
      <c r="E51" s="75"/>
      <c r="F51" s="75"/>
      <c r="G51" s="75"/>
      <c r="H51" s="75"/>
      <c r="I51" s="75"/>
      <c r="J51" s="75"/>
      <c r="K51" s="76"/>
      <c r="L51" s="77"/>
    </row>
    <row r="52" spans="1:23" ht="45" customHeight="1">
      <c r="A52" s="317"/>
      <c r="B52" s="60" t="s">
        <v>262</v>
      </c>
      <c r="C52" s="63" t="s">
        <v>229</v>
      </c>
      <c r="D52" s="63" t="s">
        <v>230</v>
      </c>
      <c r="E52" s="75"/>
      <c r="F52" s="75"/>
      <c r="G52" s="75"/>
      <c r="H52" s="75"/>
      <c r="I52" s="75"/>
      <c r="J52" s="75"/>
      <c r="K52" s="76"/>
      <c r="L52" s="77"/>
      <c r="W52" s="29"/>
    </row>
    <row r="53" spans="1:12" ht="45" customHeight="1">
      <c r="A53" s="317"/>
      <c r="B53" s="60" t="s">
        <v>263</v>
      </c>
      <c r="C53" s="63" t="s">
        <v>231</v>
      </c>
      <c r="D53" s="63" t="s">
        <v>26</v>
      </c>
      <c r="E53" s="75"/>
      <c r="F53" s="75"/>
      <c r="G53" s="75"/>
      <c r="H53" s="75"/>
      <c r="I53" s="75"/>
      <c r="J53" s="75"/>
      <c r="K53" s="76"/>
      <c r="L53" s="77"/>
    </row>
    <row r="54" spans="1:12" ht="45" customHeight="1">
      <c r="A54" s="317"/>
      <c r="B54" s="68" t="s">
        <v>264</v>
      </c>
      <c r="C54" s="63" t="s">
        <v>232</v>
      </c>
      <c r="D54" s="63" t="s">
        <v>233</v>
      </c>
      <c r="E54" s="75"/>
      <c r="F54" s="75"/>
      <c r="G54" s="75"/>
      <c r="H54" s="75"/>
      <c r="I54" s="75"/>
      <c r="J54" s="75"/>
      <c r="K54" s="76"/>
      <c r="L54" s="77"/>
    </row>
    <row r="55" spans="1:12" ht="45" customHeight="1">
      <c r="A55" s="317"/>
      <c r="B55" s="60" t="s">
        <v>265</v>
      </c>
      <c r="C55" s="63" t="s">
        <v>234</v>
      </c>
      <c r="D55" s="63" t="s">
        <v>235</v>
      </c>
      <c r="E55" s="75"/>
      <c r="F55" s="75"/>
      <c r="G55" s="75"/>
      <c r="H55" s="75"/>
      <c r="I55" s="75"/>
      <c r="J55" s="75"/>
      <c r="K55" s="76"/>
      <c r="L55" s="77"/>
    </row>
    <row r="56" spans="1:12" ht="54.75" customHeight="1">
      <c r="A56" s="317"/>
      <c r="B56" s="60" t="s">
        <v>266</v>
      </c>
      <c r="C56" s="63" t="s">
        <v>236</v>
      </c>
      <c r="D56" s="63" t="s">
        <v>237</v>
      </c>
      <c r="E56" s="75"/>
      <c r="F56" s="75"/>
      <c r="G56" s="75"/>
      <c r="H56" s="75"/>
      <c r="I56" s="75"/>
      <c r="J56" s="75"/>
      <c r="K56" s="76"/>
      <c r="L56" s="77"/>
    </row>
    <row r="57" spans="1:12" ht="45" customHeight="1" thickBot="1">
      <c r="A57" s="317"/>
      <c r="B57" s="60" t="s">
        <v>216</v>
      </c>
      <c r="C57" s="63" t="s">
        <v>238</v>
      </c>
      <c r="D57" s="63" t="s">
        <v>216</v>
      </c>
      <c r="E57" s="75"/>
      <c r="F57" s="75"/>
      <c r="G57" s="75"/>
      <c r="H57" s="75"/>
      <c r="I57" s="75"/>
      <c r="J57" s="75"/>
      <c r="K57" s="76"/>
      <c r="L57" s="77"/>
    </row>
    <row r="58" spans="1:23" s="192" customFormat="1" ht="45" customHeight="1" thickBot="1">
      <c r="A58" s="318"/>
      <c r="B58" s="191" t="s">
        <v>755</v>
      </c>
      <c r="C58" s="191" t="s">
        <v>756</v>
      </c>
      <c r="D58" s="191" t="s">
        <v>757</v>
      </c>
      <c r="E58" s="85">
        <v>11</v>
      </c>
      <c r="F58" s="157">
        <v>15</v>
      </c>
      <c r="G58" s="157">
        <v>15</v>
      </c>
      <c r="H58" s="157">
        <v>15</v>
      </c>
      <c r="I58" s="158">
        <f>AVERAGE(F58:H58)</f>
        <v>15</v>
      </c>
      <c r="J58" s="78"/>
      <c r="K58" s="79" t="s">
        <v>697</v>
      </c>
      <c r="L58" s="80" t="s">
        <v>603</v>
      </c>
      <c r="W58" s="193"/>
    </row>
    <row r="59" spans="1:12" ht="115.5" customHeight="1" thickBot="1">
      <c r="A59" s="70" t="s">
        <v>240</v>
      </c>
      <c r="B59" s="156" t="s">
        <v>696</v>
      </c>
      <c r="C59" s="156" t="s">
        <v>570</v>
      </c>
      <c r="D59" s="156" t="s">
        <v>571</v>
      </c>
      <c r="E59" s="85">
        <v>0</v>
      </c>
      <c r="F59" s="157">
        <v>0.6</v>
      </c>
      <c r="G59" s="157">
        <v>0.4</v>
      </c>
      <c r="H59" s="157">
        <v>0</v>
      </c>
      <c r="I59" s="158">
        <f>SUM(F59:H59)</f>
        <v>1</v>
      </c>
      <c r="J59" s="78"/>
      <c r="K59" s="79" t="s">
        <v>695</v>
      </c>
      <c r="L59" s="80" t="s">
        <v>698</v>
      </c>
    </row>
    <row r="60" spans="1:12" ht="52.5" customHeight="1">
      <c r="A60" s="274" t="s">
        <v>257</v>
      </c>
      <c r="B60" s="71" t="s">
        <v>308</v>
      </c>
      <c r="C60" s="71" t="s">
        <v>309</v>
      </c>
      <c r="D60" s="71" t="s">
        <v>267</v>
      </c>
      <c r="E60" s="72"/>
      <c r="F60" s="72"/>
      <c r="G60" s="72"/>
      <c r="H60" s="72"/>
      <c r="I60" s="72"/>
      <c r="J60" s="72"/>
      <c r="K60" s="73"/>
      <c r="L60" s="74"/>
    </row>
    <row r="61" spans="1:12" ht="118.5" customHeight="1">
      <c r="A61" s="275"/>
      <c r="B61" s="59" t="s">
        <v>310</v>
      </c>
      <c r="C61" s="63" t="s">
        <v>311</v>
      </c>
      <c r="D61" s="63" t="s">
        <v>241</v>
      </c>
      <c r="E61" s="75"/>
      <c r="F61" s="75"/>
      <c r="G61" s="75"/>
      <c r="H61" s="75"/>
      <c r="I61" s="75"/>
      <c r="J61" s="75"/>
      <c r="K61" s="76"/>
      <c r="L61" s="77"/>
    </row>
    <row r="62" spans="1:23" ht="118.5" customHeight="1">
      <c r="A62" s="275"/>
      <c r="B62" s="59" t="s">
        <v>312</v>
      </c>
      <c r="C62" s="63" t="s">
        <v>313</v>
      </c>
      <c r="D62" s="63" t="s">
        <v>241</v>
      </c>
      <c r="E62" s="75"/>
      <c r="F62" s="75"/>
      <c r="G62" s="75"/>
      <c r="H62" s="75"/>
      <c r="I62" s="75"/>
      <c r="J62" s="75"/>
      <c r="K62" s="76"/>
      <c r="L62" s="77"/>
      <c r="W62" s="29"/>
    </row>
    <row r="63" spans="1:12" ht="90" customHeight="1">
      <c r="A63" s="275"/>
      <c r="B63" s="59" t="s">
        <v>298</v>
      </c>
      <c r="C63" s="59" t="s">
        <v>299</v>
      </c>
      <c r="D63" s="59" t="s">
        <v>300</v>
      </c>
      <c r="E63" s="75"/>
      <c r="F63" s="75"/>
      <c r="G63" s="75"/>
      <c r="H63" s="75"/>
      <c r="I63" s="75"/>
      <c r="J63" s="75"/>
      <c r="K63" s="76"/>
      <c r="L63" s="77"/>
    </row>
    <row r="64" spans="1:23" ht="90" customHeight="1">
      <c r="A64" s="275"/>
      <c r="B64" s="59" t="s">
        <v>301</v>
      </c>
      <c r="C64" s="63" t="s">
        <v>302</v>
      </c>
      <c r="D64" s="63" t="s">
        <v>303</v>
      </c>
      <c r="E64" s="75"/>
      <c r="F64" s="75"/>
      <c r="G64" s="75"/>
      <c r="H64" s="75"/>
      <c r="I64" s="75"/>
      <c r="J64" s="75"/>
      <c r="K64" s="76"/>
      <c r="L64" s="77"/>
      <c r="W64" s="29"/>
    </row>
    <row r="65" spans="1:23" ht="90" customHeight="1">
      <c r="A65" s="275"/>
      <c r="B65" s="59" t="s">
        <v>242</v>
      </c>
      <c r="C65" s="63" t="s">
        <v>269</v>
      </c>
      <c r="D65" s="63" t="s">
        <v>256</v>
      </c>
      <c r="E65" s="75"/>
      <c r="F65" s="75"/>
      <c r="G65" s="75"/>
      <c r="H65" s="75"/>
      <c r="I65" s="75"/>
      <c r="J65" s="75"/>
      <c r="K65" s="76"/>
      <c r="L65" s="77"/>
      <c r="W65" s="29"/>
    </row>
    <row r="66" spans="1:12" ht="47.25">
      <c r="A66" s="275"/>
      <c r="B66" s="59" t="s">
        <v>314</v>
      </c>
      <c r="C66" s="59" t="s">
        <v>315</v>
      </c>
      <c r="D66" s="59" t="s">
        <v>315</v>
      </c>
      <c r="E66" s="81"/>
      <c r="F66" s="81"/>
      <c r="G66" s="81"/>
      <c r="H66" s="81"/>
      <c r="I66" s="81"/>
      <c r="J66" s="81"/>
      <c r="K66" s="81"/>
      <c r="L66" s="82"/>
    </row>
    <row r="67" spans="1:12" ht="110.25">
      <c r="A67" s="275"/>
      <c r="B67" s="59" t="s">
        <v>304</v>
      </c>
      <c r="C67" s="59" t="s">
        <v>316</v>
      </c>
      <c r="D67" s="59" t="s">
        <v>305</v>
      </c>
      <c r="E67" s="81"/>
      <c r="F67" s="81"/>
      <c r="G67" s="81"/>
      <c r="H67" s="81"/>
      <c r="I67" s="81"/>
      <c r="J67" s="81"/>
      <c r="K67" s="81"/>
      <c r="L67" s="82"/>
    </row>
    <row r="68" spans="1:23" ht="126">
      <c r="A68" s="275"/>
      <c r="B68" s="59" t="s">
        <v>243</v>
      </c>
      <c r="C68" s="59" t="s">
        <v>244</v>
      </c>
      <c r="D68" s="59" t="s">
        <v>245</v>
      </c>
      <c r="E68" s="81"/>
      <c r="F68" s="81"/>
      <c r="G68" s="81"/>
      <c r="H68" s="81"/>
      <c r="I68" s="81"/>
      <c r="J68" s="81"/>
      <c r="K68" s="81"/>
      <c r="L68" s="82"/>
      <c r="W68" s="29"/>
    </row>
    <row r="69" spans="1:12" ht="110.25">
      <c r="A69" s="275"/>
      <c r="B69" s="59" t="s">
        <v>246</v>
      </c>
      <c r="C69" s="59" t="s">
        <v>247</v>
      </c>
      <c r="D69" s="59" t="s">
        <v>248</v>
      </c>
      <c r="E69" s="81"/>
      <c r="F69" s="81"/>
      <c r="G69" s="81"/>
      <c r="H69" s="81"/>
      <c r="I69" s="81"/>
      <c r="J69" s="81"/>
      <c r="K69" s="81"/>
      <c r="L69" s="82"/>
    </row>
    <row r="70" spans="1:12" ht="94.5">
      <c r="A70" s="275"/>
      <c r="B70" s="59" t="s">
        <v>317</v>
      </c>
      <c r="C70" s="59" t="s">
        <v>271</v>
      </c>
      <c r="D70" s="59" t="s">
        <v>270</v>
      </c>
      <c r="E70" s="81"/>
      <c r="F70" s="81"/>
      <c r="G70" s="81"/>
      <c r="H70" s="81"/>
      <c r="I70" s="81"/>
      <c r="J70" s="81"/>
      <c r="K70" s="81"/>
      <c r="L70" s="82"/>
    </row>
    <row r="71" spans="1:12" ht="78.75">
      <c r="A71" s="275"/>
      <c r="B71" s="59" t="s">
        <v>249</v>
      </c>
      <c r="C71" s="59" t="s">
        <v>272</v>
      </c>
      <c r="D71" s="59" t="s">
        <v>250</v>
      </c>
      <c r="E71" s="81"/>
      <c r="F71" s="81"/>
      <c r="G71" s="81"/>
      <c r="H71" s="81"/>
      <c r="I71" s="81"/>
      <c r="J71" s="81"/>
      <c r="K71" s="81"/>
      <c r="L71" s="82"/>
    </row>
    <row r="72" spans="1:12" ht="94.5">
      <c r="A72" s="275"/>
      <c r="B72" s="60" t="s">
        <v>306</v>
      </c>
      <c r="C72" s="60" t="s">
        <v>318</v>
      </c>
      <c r="D72" s="60" t="s">
        <v>307</v>
      </c>
      <c r="E72" s="81"/>
      <c r="F72" s="81"/>
      <c r="G72" s="81"/>
      <c r="H72" s="81"/>
      <c r="I72" s="81"/>
      <c r="J72" s="81"/>
      <c r="K72" s="81"/>
      <c r="L72" s="82"/>
    </row>
    <row r="73" spans="1:12" ht="94.5">
      <c r="A73" s="275"/>
      <c r="B73" s="60" t="s">
        <v>251</v>
      </c>
      <c r="C73" s="60" t="s">
        <v>252</v>
      </c>
      <c r="D73" s="60" t="s">
        <v>268</v>
      </c>
      <c r="E73" s="81">
        <v>9</v>
      </c>
      <c r="F73" s="81">
        <v>11</v>
      </c>
      <c r="G73" s="81">
        <v>12</v>
      </c>
      <c r="H73" s="81">
        <v>12</v>
      </c>
      <c r="I73" s="81"/>
      <c r="J73" s="81"/>
      <c r="K73" s="81" t="s">
        <v>688</v>
      </c>
      <c r="L73" s="82" t="s">
        <v>653</v>
      </c>
    </row>
    <row r="74" spans="1:12" ht="111" thickBot="1">
      <c r="A74" s="275"/>
      <c r="B74" s="60" t="s">
        <v>254</v>
      </c>
      <c r="C74" s="60" t="s">
        <v>255</v>
      </c>
      <c r="D74" s="60" t="s">
        <v>253</v>
      </c>
      <c r="E74" s="81">
        <v>2</v>
      </c>
      <c r="F74" s="81">
        <v>2</v>
      </c>
      <c r="G74" s="81">
        <v>3</v>
      </c>
      <c r="H74" s="81">
        <v>1</v>
      </c>
      <c r="I74" s="81"/>
      <c r="J74" s="81"/>
      <c r="K74" s="81" t="s">
        <v>688</v>
      </c>
      <c r="L74" s="82" t="s">
        <v>653</v>
      </c>
    </row>
    <row r="75" spans="1:12" ht="126.75" thickBot="1">
      <c r="A75" s="164" t="s">
        <v>258</v>
      </c>
      <c r="B75" s="156" t="s">
        <v>490</v>
      </c>
      <c r="C75" s="156" t="s">
        <v>570</v>
      </c>
      <c r="D75" s="156" t="s">
        <v>571</v>
      </c>
      <c r="E75" s="85">
        <v>0</v>
      </c>
      <c r="F75" s="157">
        <v>0.3</v>
      </c>
      <c r="G75" s="157">
        <v>0.5</v>
      </c>
      <c r="H75" s="157">
        <v>0.2</v>
      </c>
      <c r="I75" s="158">
        <f>SUM(F75:H75)</f>
        <v>1</v>
      </c>
      <c r="J75" s="85" t="s">
        <v>488</v>
      </c>
      <c r="K75" s="85" t="s">
        <v>694</v>
      </c>
      <c r="L75" s="86" t="s">
        <v>489</v>
      </c>
    </row>
    <row r="76" spans="1:12" ht="15.75">
      <c r="A76" s="274" t="s">
        <v>124</v>
      </c>
      <c r="B76" s="61" t="s">
        <v>288</v>
      </c>
      <c r="C76" s="61" t="s">
        <v>288</v>
      </c>
      <c r="D76" s="61" t="s">
        <v>288</v>
      </c>
      <c r="E76" s="85"/>
      <c r="F76" s="85"/>
      <c r="G76" s="85"/>
      <c r="H76" s="85"/>
      <c r="I76" s="85"/>
      <c r="J76" s="85"/>
      <c r="K76" s="85"/>
      <c r="L76" s="86"/>
    </row>
    <row r="77" spans="1:12" ht="53.25" customHeight="1">
      <c r="A77" s="275"/>
      <c r="B77" s="160" t="s">
        <v>491</v>
      </c>
      <c r="C77" s="160" t="s">
        <v>576</v>
      </c>
      <c r="D77" s="160" t="s">
        <v>491</v>
      </c>
      <c r="E77" s="81">
        <v>0</v>
      </c>
      <c r="F77" s="159">
        <v>0.25</v>
      </c>
      <c r="G77" s="159">
        <v>0.5</v>
      </c>
      <c r="H77" s="159">
        <v>0.25</v>
      </c>
      <c r="I77" s="159">
        <f>SUM(E77:H77)</f>
        <v>1</v>
      </c>
      <c r="J77" s="81"/>
      <c r="K77" s="81" t="s">
        <v>691</v>
      </c>
      <c r="L77" s="82" t="s">
        <v>489</v>
      </c>
    </row>
    <row r="78" spans="1:12" ht="73.5" customHeight="1" thickBot="1">
      <c r="A78" s="276"/>
      <c r="B78" s="69"/>
      <c r="C78" s="69"/>
      <c r="D78" s="69"/>
      <c r="E78" s="83"/>
      <c r="F78" s="83"/>
      <c r="G78" s="83"/>
      <c r="H78" s="83"/>
      <c r="I78" s="83"/>
      <c r="J78" s="83"/>
      <c r="K78" s="83"/>
      <c r="L78" s="84"/>
    </row>
    <row r="81" spans="1:4" ht="26.25" customHeight="1">
      <c r="A81" s="393" t="s">
        <v>759</v>
      </c>
      <c r="B81" s="393"/>
      <c r="C81" s="393"/>
      <c r="D81" s="393"/>
    </row>
  </sheetData>
  <sheetProtection/>
  <autoFilter ref="A5:W78"/>
  <mergeCells count="18">
    <mergeCell ref="A81:D81"/>
    <mergeCell ref="A60:A74"/>
    <mergeCell ref="A76:A78"/>
    <mergeCell ref="K4:K5"/>
    <mergeCell ref="L4:L5"/>
    <mergeCell ref="J4:J5"/>
    <mergeCell ref="C4:C5"/>
    <mergeCell ref="D4:D5"/>
    <mergeCell ref="A6:A29"/>
    <mergeCell ref="A45:A58"/>
    <mergeCell ref="B3:L3"/>
    <mergeCell ref="B2:L2"/>
    <mergeCell ref="B1:L1"/>
    <mergeCell ref="A30:A37"/>
    <mergeCell ref="A38:A44"/>
    <mergeCell ref="B4:B5"/>
    <mergeCell ref="E4:I4"/>
    <mergeCell ref="A4:A5"/>
  </mergeCell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L41"/>
  <sheetViews>
    <sheetView zoomScale="130" zoomScaleNormal="130" zoomScalePageLayoutView="0" workbookViewId="0" topLeftCell="A15">
      <selection activeCell="F18" sqref="F18:G18"/>
    </sheetView>
  </sheetViews>
  <sheetFormatPr defaultColWidth="11.421875" defaultRowHeight="15"/>
  <cols>
    <col min="1" max="1" width="17.00390625" style="0" customWidth="1"/>
    <col min="8" max="8" width="15.140625" style="0" customWidth="1"/>
    <col min="9" max="9" width="19.00390625" style="0" customWidth="1"/>
    <col min="10" max="10" width="17.8515625" style="0" customWidth="1"/>
    <col min="11" max="11" width="30.421875" style="0" customWidth="1"/>
    <col min="12" max="12" width="20.57421875" style="0" customWidth="1"/>
  </cols>
  <sheetData>
    <row r="1" spans="1:12" ht="65.25" customHeight="1">
      <c r="A1" s="336"/>
      <c r="B1" s="266" t="s">
        <v>274</v>
      </c>
      <c r="C1" s="266"/>
      <c r="D1" s="266"/>
      <c r="E1" s="266"/>
      <c r="F1" s="266"/>
      <c r="G1" s="266"/>
      <c r="H1" s="266"/>
      <c r="I1" s="266"/>
      <c r="J1" s="266"/>
      <c r="K1" s="266"/>
      <c r="L1" s="93" t="s">
        <v>325</v>
      </c>
    </row>
    <row r="2" spans="1:11" ht="48.75" customHeight="1">
      <c r="A2" s="336"/>
      <c r="B2" s="265" t="s">
        <v>326</v>
      </c>
      <c r="C2" s="265"/>
      <c r="D2" s="265"/>
      <c r="E2" s="265"/>
      <c r="F2" s="265"/>
      <c r="G2" s="265"/>
      <c r="H2" s="265"/>
      <c r="I2" s="265"/>
      <c r="J2" s="265"/>
      <c r="K2" s="265"/>
    </row>
    <row r="3" spans="1:11" ht="18.75">
      <c r="A3" s="250" t="s">
        <v>65</v>
      </c>
      <c r="B3" s="250"/>
      <c r="C3" s="250"/>
      <c r="D3" s="250"/>
      <c r="E3" s="250"/>
      <c r="F3" s="250"/>
      <c r="G3" s="250"/>
      <c r="H3" s="250"/>
      <c r="I3" s="250"/>
      <c r="J3" s="250"/>
      <c r="K3" s="250"/>
    </row>
    <row r="4" spans="1:11" ht="31.5">
      <c r="A4" s="149" t="s">
        <v>13</v>
      </c>
      <c r="B4" s="328" t="s">
        <v>416</v>
      </c>
      <c r="C4" s="254"/>
      <c r="D4" s="254"/>
      <c r="E4" s="254"/>
      <c r="F4" s="254"/>
      <c r="G4" s="254"/>
      <c r="H4" s="254"/>
      <c r="I4" s="254"/>
      <c r="J4" s="254"/>
      <c r="K4" s="254"/>
    </row>
    <row r="5" spans="1:11" ht="25.5">
      <c r="A5" s="149" t="s">
        <v>18</v>
      </c>
      <c r="B5" s="254" t="s">
        <v>476</v>
      </c>
      <c r="C5" s="254"/>
      <c r="D5" s="254"/>
      <c r="E5" s="254"/>
      <c r="F5" s="254"/>
      <c r="G5" s="254"/>
      <c r="H5" s="254"/>
      <c r="I5" s="30" t="s">
        <v>24</v>
      </c>
      <c r="J5" s="337">
        <v>42410</v>
      </c>
      <c r="K5" s="254"/>
    </row>
    <row r="6" spans="1:11" ht="38.25" customHeight="1">
      <c r="A6" s="331" t="s">
        <v>117</v>
      </c>
      <c r="B6" s="332"/>
      <c r="C6" s="328" t="s">
        <v>278</v>
      </c>
      <c r="D6" s="254"/>
      <c r="E6" s="254"/>
      <c r="F6" s="254"/>
      <c r="G6" s="254"/>
      <c r="H6" s="254"/>
      <c r="I6" s="254"/>
      <c r="J6" s="254"/>
      <c r="K6" s="254"/>
    </row>
    <row r="7" spans="1:11" ht="32.25" customHeight="1">
      <c r="A7" s="256" t="s">
        <v>118</v>
      </c>
      <c r="B7" s="258"/>
      <c r="C7" s="333" t="s">
        <v>119</v>
      </c>
      <c r="D7" s="334"/>
      <c r="E7" s="334"/>
      <c r="F7" s="335"/>
      <c r="G7" s="249" t="s">
        <v>44</v>
      </c>
      <c r="H7" s="249"/>
      <c r="I7" s="249"/>
      <c r="J7" s="249" t="s">
        <v>27</v>
      </c>
      <c r="K7" s="249"/>
    </row>
    <row r="8" spans="1:11" ht="44.25" customHeight="1">
      <c r="A8" s="259"/>
      <c r="B8" s="261"/>
      <c r="C8" s="259"/>
      <c r="D8" s="260"/>
      <c r="E8" s="260"/>
      <c r="F8" s="261"/>
      <c r="G8" s="249"/>
      <c r="H8" s="249"/>
      <c r="I8" s="249"/>
      <c r="J8" s="249"/>
      <c r="K8" s="249"/>
    </row>
    <row r="9" spans="1:11" ht="134.25" customHeight="1">
      <c r="A9" s="328" t="s">
        <v>678</v>
      </c>
      <c r="B9" s="254"/>
      <c r="C9" s="328" t="s">
        <v>674</v>
      </c>
      <c r="D9" s="254"/>
      <c r="E9" s="254"/>
      <c r="F9" s="254"/>
      <c r="G9" s="328" t="s">
        <v>448</v>
      </c>
      <c r="H9" s="329"/>
      <c r="I9" s="329"/>
      <c r="J9" s="330" t="s">
        <v>474</v>
      </c>
      <c r="K9" s="329"/>
    </row>
    <row r="10" spans="1:11" ht="21" customHeight="1">
      <c r="A10" s="249" t="s">
        <v>23</v>
      </c>
      <c r="B10" s="249"/>
      <c r="C10" s="249"/>
      <c r="D10" s="249" t="s">
        <v>14</v>
      </c>
      <c r="E10" s="249"/>
      <c r="F10" s="249"/>
      <c r="G10" s="249"/>
      <c r="H10" s="249" t="s">
        <v>19</v>
      </c>
      <c r="I10" s="249" t="s">
        <v>21</v>
      </c>
      <c r="J10" s="249" t="s">
        <v>22</v>
      </c>
      <c r="K10" s="249" t="s">
        <v>109</v>
      </c>
    </row>
    <row r="11" spans="1:11" ht="27.75" customHeight="1">
      <c r="A11" s="249"/>
      <c r="B11" s="249"/>
      <c r="C11" s="249"/>
      <c r="D11" s="249" t="s">
        <v>4</v>
      </c>
      <c r="E11" s="249"/>
      <c r="F11" s="249" t="s">
        <v>5</v>
      </c>
      <c r="G11" s="249"/>
      <c r="H11" s="249"/>
      <c r="I11" s="249"/>
      <c r="J11" s="249"/>
      <c r="K11" s="249"/>
    </row>
    <row r="12" spans="1:11" ht="299.25">
      <c r="A12" s="326" t="s">
        <v>449</v>
      </c>
      <c r="B12" s="327"/>
      <c r="C12" s="327"/>
      <c r="D12" s="326" t="s">
        <v>475</v>
      </c>
      <c r="E12" s="327"/>
      <c r="F12" s="326"/>
      <c r="G12" s="327"/>
      <c r="H12" s="88">
        <v>0.25</v>
      </c>
      <c r="I12" s="183" t="s">
        <v>450</v>
      </c>
      <c r="J12" s="145" t="s">
        <v>658</v>
      </c>
      <c r="K12" s="152" t="s">
        <v>623</v>
      </c>
    </row>
    <row r="13" spans="1:11" ht="126">
      <c r="A13" s="326" t="s">
        <v>641</v>
      </c>
      <c r="B13" s="327"/>
      <c r="C13" s="327"/>
      <c r="D13" s="326" t="s">
        <v>477</v>
      </c>
      <c r="E13" s="327"/>
      <c r="F13" s="326"/>
      <c r="G13" s="327"/>
      <c r="H13" s="88">
        <v>0.25</v>
      </c>
      <c r="I13" s="145" t="s">
        <v>450</v>
      </c>
      <c r="J13" s="145" t="s">
        <v>451</v>
      </c>
      <c r="K13" s="152" t="s">
        <v>452</v>
      </c>
    </row>
    <row r="14" spans="1:11" ht="126">
      <c r="A14" s="326" t="s">
        <v>453</v>
      </c>
      <c r="B14" s="327"/>
      <c r="C14" s="327"/>
      <c r="D14" s="326" t="s">
        <v>478</v>
      </c>
      <c r="E14" s="327"/>
      <c r="F14" s="326"/>
      <c r="G14" s="327"/>
      <c r="H14" s="88">
        <v>0.25</v>
      </c>
      <c r="I14" s="145" t="s">
        <v>450</v>
      </c>
      <c r="J14" s="145" t="s">
        <v>558</v>
      </c>
      <c r="K14" s="152" t="s">
        <v>455</v>
      </c>
    </row>
    <row r="15" spans="1:11" ht="157.5">
      <c r="A15" s="326" t="s">
        <v>456</v>
      </c>
      <c r="B15" s="327"/>
      <c r="C15" s="327"/>
      <c r="D15" s="326" t="s">
        <v>479</v>
      </c>
      <c r="E15" s="327"/>
      <c r="F15" s="326"/>
      <c r="G15" s="327"/>
      <c r="H15" s="88">
        <v>0.25</v>
      </c>
      <c r="I15" s="145" t="s">
        <v>450</v>
      </c>
      <c r="J15" s="145" t="s">
        <v>558</v>
      </c>
      <c r="K15" s="152" t="s">
        <v>458</v>
      </c>
    </row>
    <row r="16" spans="1:11" ht="15.75">
      <c r="A16" s="234" t="s">
        <v>45</v>
      </c>
      <c r="B16" s="234"/>
      <c r="C16" s="234"/>
      <c r="D16" s="234"/>
      <c r="E16" s="234"/>
      <c r="F16" s="234"/>
      <c r="G16" s="234"/>
      <c r="H16" s="234"/>
      <c r="I16" s="234"/>
      <c r="J16" s="234"/>
      <c r="K16" s="48"/>
    </row>
    <row r="17" spans="1:11" ht="15.75">
      <c r="A17" s="319"/>
      <c r="B17" s="320"/>
      <c r="C17" s="321"/>
      <c r="D17" s="234">
        <v>2016</v>
      </c>
      <c r="E17" s="234"/>
      <c r="F17" s="234">
        <v>2017</v>
      </c>
      <c r="G17" s="234"/>
      <c r="H17" s="234">
        <v>2018</v>
      </c>
      <c r="I17" s="234"/>
      <c r="J17" s="147" t="s">
        <v>94</v>
      </c>
      <c r="K17" s="48"/>
    </row>
    <row r="18" spans="1:11" ht="30.75" customHeight="1">
      <c r="A18" s="319" t="s">
        <v>25</v>
      </c>
      <c r="B18" s="320"/>
      <c r="C18" s="321"/>
      <c r="D18" s="322">
        <f>24000000+2400000+7500000</f>
        <v>33900000</v>
      </c>
      <c r="E18" s="323"/>
      <c r="F18" s="322">
        <f>24000000+2400000</f>
        <v>26400000</v>
      </c>
      <c r="G18" s="323"/>
      <c r="H18" s="322">
        <f>10000000+600000</f>
        <v>10600000</v>
      </c>
      <c r="I18" s="323"/>
      <c r="J18" s="58">
        <f>+SUM(D18:I18)</f>
        <v>70900000</v>
      </c>
      <c r="K18" s="51"/>
    </row>
    <row r="19" spans="1:11" ht="15.75">
      <c r="A19" s="319" t="s">
        <v>1</v>
      </c>
      <c r="B19" s="320"/>
      <c r="C19" s="321"/>
      <c r="D19" s="322"/>
      <c r="E19" s="323"/>
      <c r="F19" s="322"/>
      <c r="G19" s="323"/>
      <c r="H19" s="322"/>
      <c r="I19" s="323"/>
      <c r="J19" s="58">
        <f>+SUM(D19:I19)</f>
        <v>0</v>
      </c>
      <c r="K19" s="51">
        <f>6*18*27000*1.6944</f>
        <v>4940870.399999999</v>
      </c>
    </row>
    <row r="20" spans="1:11" ht="27" customHeight="1">
      <c r="A20" s="319" t="s">
        <v>2</v>
      </c>
      <c r="B20" s="320"/>
      <c r="C20" s="321"/>
      <c r="D20" s="322"/>
      <c r="E20" s="323"/>
      <c r="F20" s="322"/>
      <c r="G20" s="323"/>
      <c r="H20" s="322"/>
      <c r="I20" s="323"/>
      <c r="J20" s="58">
        <f>+SUM(D20:I20)</f>
        <v>0</v>
      </c>
      <c r="K20" s="51">
        <f>5*10*27000*1.6944</f>
        <v>2287440</v>
      </c>
    </row>
    <row r="21" spans="1:11" ht="15.75">
      <c r="A21" s="319" t="s">
        <v>120</v>
      </c>
      <c r="B21" s="320"/>
      <c r="C21" s="321"/>
      <c r="D21" s="322"/>
      <c r="E21" s="323"/>
      <c r="F21" s="322"/>
      <c r="G21" s="323"/>
      <c r="H21" s="322"/>
      <c r="I21" s="323"/>
      <c r="J21" s="58">
        <f>+SUM(D21:I21)</f>
        <v>0</v>
      </c>
      <c r="K21" s="51"/>
    </row>
    <row r="22" spans="1:11" ht="15.75">
      <c r="A22" s="319" t="s">
        <v>3</v>
      </c>
      <c r="B22" s="320"/>
      <c r="C22" s="321"/>
      <c r="D22" s="324">
        <f>+SUM(D18:E20)</f>
        <v>33900000</v>
      </c>
      <c r="E22" s="325" t="s">
        <v>3</v>
      </c>
      <c r="F22" s="324">
        <f>+SUM(F18:G20)</f>
        <v>26400000</v>
      </c>
      <c r="G22" s="325" t="s">
        <v>3</v>
      </c>
      <c r="H22" s="324">
        <f>+SUM(H18:I20)</f>
        <v>10600000</v>
      </c>
      <c r="I22" s="325" t="s">
        <v>3</v>
      </c>
      <c r="J22" s="58">
        <f>+SUM(D22:I22)</f>
        <v>70900000</v>
      </c>
      <c r="K22" s="51"/>
    </row>
    <row r="23" spans="1:11" ht="15.75">
      <c r="A23" s="244" t="s">
        <v>20</v>
      </c>
      <c r="B23" s="244"/>
      <c r="C23" s="244"/>
      <c r="D23" s="244"/>
      <c r="E23" s="244"/>
      <c r="F23" s="244"/>
      <c r="G23" s="244"/>
      <c r="H23" s="244"/>
      <c r="I23" s="267">
        <f>+J22</f>
        <v>70900000</v>
      </c>
      <c r="J23" s="267"/>
      <c r="K23" s="51"/>
    </row>
    <row r="24" spans="1:11" ht="15">
      <c r="A24" s="6"/>
      <c r="B24" s="6"/>
      <c r="C24" s="6"/>
      <c r="D24" s="6"/>
      <c r="E24" s="6"/>
      <c r="F24" s="6"/>
      <c r="G24" s="6"/>
      <c r="H24" s="6"/>
      <c r="I24" s="6"/>
      <c r="J24" s="6"/>
      <c r="K24" s="53"/>
    </row>
    <row r="25" spans="1:11" ht="30">
      <c r="A25" s="148" t="s">
        <v>47</v>
      </c>
      <c r="B25" s="245" t="s">
        <v>59</v>
      </c>
      <c r="C25" s="245"/>
      <c r="D25" s="245"/>
      <c r="E25" s="245"/>
      <c r="F25" s="245"/>
      <c r="G25" s="245"/>
      <c r="H25" s="245"/>
      <c r="I25" s="245"/>
      <c r="J25" s="245"/>
      <c r="K25" s="54"/>
    </row>
    <row r="26" spans="1:11" ht="30">
      <c r="A26" s="20" t="s">
        <v>48</v>
      </c>
      <c r="B26" s="242" t="s">
        <v>71</v>
      </c>
      <c r="C26" s="242"/>
      <c r="D26" s="242"/>
      <c r="E26" s="242"/>
      <c r="F26" s="242"/>
      <c r="G26" s="242"/>
      <c r="H26" s="242"/>
      <c r="I26" s="242"/>
      <c r="J26" s="242"/>
      <c r="K26" s="33"/>
    </row>
    <row r="27" spans="1:11" ht="15">
      <c r="A27" s="20" t="s">
        <v>1</v>
      </c>
      <c r="B27" s="242" t="s">
        <v>67</v>
      </c>
      <c r="C27" s="242"/>
      <c r="D27" s="242"/>
      <c r="E27" s="242"/>
      <c r="F27" s="242"/>
      <c r="G27" s="242"/>
      <c r="H27" s="242"/>
      <c r="I27" s="242"/>
      <c r="J27" s="242"/>
      <c r="K27" s="33"/>
    </row>
    <row r="28" spans="1:11" ht="15">
      <c r="A28" s="20" t="s">
        <v>2</v>
      </c>
      <c r="B28" s="242" t="s">
        <v>58</v>
      </c>
      <c r="C28" s="242"/>
      <c r="D28" s="242"/>
      <c r="E28" s="242"/>
      <c r="F28" s="242"/>
      <c r="G28" s="242"/>
      <c r="H28" s="242"/>
      <c r="I28" s="242"/>
      <c r="J28" s="242"/>
      <c r="K28" s="33"/>
    </row>
    <row r="31" ht="15">
      <c r="A31" s="136"/>
    </row>
    <row r="32" ht="15">
      <c r="A32" s="136"/>
    </row>
    <row r="34" ht="15" hidden="1">
      <c r="A34" t="s">
        <v>278</v>
      </c>
    </row>
    <row r="35" ht="15" hidden="1">
      <c r="A35" t="s">
        <v>174</v>
      </c>
    </row>
    <row r="36" ht="15" hidden="1">
      <c r="A36" t="s">
        <v>196</v>
      </c>
    </row>
    <row r="37" ht="15" hidden="1">
      <c r="A37" t="s">
        <v>121</v>
      </c>
    </row>
    <row r="38" ht="15" hidden="1">
      <c r="A38" t="s">
        <v>122</v>
      </c>
    </row>
    <row r="39" ht="15" hidden="1">
      <c r="A39" t="s">
        <v>123</v>
      </c>
    </row>
    <row r="40" ht="15" hidden="1">
      <c r="A40" t="s">
        <v>273</v>
      </c>
    </row>
    <row r="41" ht="15" hidden="1">
      <c r="A41" t="s">
        <v>124</v>
      </c>
    </row>
    <row r="42" ht="15" hidden="1"/>
    <row r="43" ht="15" hidden="1"/>
  </sheetData>
  <sheetProtection/>
  <mergeCells count="68">
    <mergeCell ref="A1:A2"/>
    <mergeCell ref="B1:K1"/>
    <mergeCell ref="B2:K2"/>
    <mergeCell ref="A3:K3"/>
    <mergeCell ref="B4:K4"/>
    <mergeCell ref="B5:H5"/>
    <mergeCell ref="J5:K5"/>
    <mergeCell ref="A6:B6"/>
    <mergeCell ref="C6:K6"/>
    <mergeCell ref="A7:B8"/>
    <mergeCell ref="C7:F8"/>
    <mergeCell ref="G7:I8"/>
    <mergeCell ref="J7:K8"/>
    <mergeCell ref="A9:B9"/>
    <mergeCell ref="C9:F9"/>
    <mergeCell ref="G9:I9"/>
    <mergeCell ref="J9:K9"/>
    <mergeCell ref="A10:C11"/>
    <mergeCell ref="D10:G10"/>
    <mergeCell ref="H10:H11"/>
    <mergeCell ref="I10:I11"/>
    <mergeCell ref="J10:J11"/>
    <mergeCell ref="K10:K11"/>
    <mergeCell ref="D11:E11"/>
    <mergeCell ref="F11:G11"/>
    <mergeCell ref="A12:C12"/>
    <mergeCell ref="D12:E12"/>
    <mergeCell ref="F12:G12"/>
    <mergeCell ref="A13:C13"/>
    <mergeCell ref="D13:E13"/>
    <mergeCell ref="F13:G13"/>
    <mergeCell ref="A14:C14"/>
    <mergeCell ref="D14:E14"/>
    <mergeCell ref="F14:G14"/>
    <mergeCell ref="A15:C15"/>
    <mergeCell ref="D15:E15"/>
    <mergeCell ref="F15:G15"/>
    <mergeCell ref="A16:J16"/>
    <mergeCell ref="A17:C17"/>
    <mergeCell ref="D17:E17"/>
    <mergeCell ref="F17:G17"/>
    <mergeCell ref="H17:I17"/>
    <mergeCell ref="A18:C18"/>
    <mergeCell ref="D18:E18"/>
    <mergeCell ref="F18:G18"/>
    <mergeCell ref="H18:I18"/>
    <mergeCell ref="A19:C19"/>
    <mergeCell ref="D19:E19"/>
    <mergeCell ref="F19:G19"/>
    <mergeCell ref="H19:I19"/>
    <mergeCell ref="A20:C20"/>
    <mergeCell ref="D20:E20"/>
    <mergeCell ref="F20:G20"/>
    <mergeCell ref="H20:I20"/>
    <mergeCell ref="A21:C21"/>
    <mergeCell ref="D21:E21"/>
    <mergeCell ref="F21:G21"/>
    <mergeCell ref="H21:I21"/>
    <mergeCell ref="A22:C22"/>
    <mergeCell ref="D22:E22"/>
    <mergeCell ref="F22:G22"/>
    <mergeCell ref="H22:I22"/>
    <mergeCell ref="A23:H23"/>
    <mergeCell ref="I23:J23"/>
    <mergeCell ref="B25:J25"/>
    <mergeCell ref="B26:J26"/>
    <mergeCell ref="B27:J27"/>
    <mergeCell ref="B28:J28"/>
  </mergeCells>
  <dataValidations count="2">
    <dataValidation type="list" allowBlank="1" showInputMessage="1" showErrorMessage="1" prompt="Elegir un objetivo estratégico de la lista" sqref="C6:K6">
      <formula1>$A$34:$A$41</formula1>
    </dataValidation>
    <dataValidation allowBlank="1" showInputMessage="1" showErrorMessage="1" prompt="Registre para el período en cuestión, el valor de las inversiones de acuerdo con la fuente de recursos" sqref="K18:K20 D18:F21 H18:H21 B19:B21 J18:J22"/>
  </dataValidation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L51"/>
  <sheetViews>
    <sheetView zoomScale="91" zoomScaleNormal="91" zoomScalePageLayoutView="0" workbookViewId="0" topLeftCell="A11">
      <selection activeCell="A12" sqref="A12:C12"/>
    </sheetView>
  </sheetViews>
  <sheetFormatPr defaultColWidth="11.421875" defaultRowHeight="15"/>
  <cols>
    <col min="1" max="1" width="17.00390625" style="0" customWidth="1"/>
    <col min="8" max="8" width="15.140625" style="0" customWidth="1"/>
    <col min="9" max="9" width="19.00390625" style="0" customWidth="1"/>
    <col min="10" max="10" width="17.8515625" style="0" customWidth="1"/>
    <col min="11" max="11" width="30.421875" style="0" customWidth="1"/>
    <col min="12" max="12" width="20.57421875" style="0" customWidth="1"/>
  </cols>
  <sheetData>
    <row r="1" spans="1:12" ht="65.25" customHeight="1">
      <c r="A1" s="336"/>
      <c r="B1" s="266" t="s">
        <v>274</v>
      </c>
      <c r="C1" s="266"/>
      <c r="D1" s="266"/>
      <c r="E1" s="266"/>
      <c r="F1" s="266"/>
      <c r="G1" s="266"/>
      <c r="H1" s="266"/>
      <c r="I1" s="266"/>
      <c r="J1" s="266"/>
      <c r="K1" s="266"/>
      <c r="L1" s="93" t="s">
        <v>325</v>
      </c>
    </row>
    <row r="2" spans="1:11" ht="48.75" customHeight="1">
      <c r="A2" s="336"/>
      <c r="B2" s="265" t="s">
        <v>326</v>
      </c>
      <c r="C2" s="265"/>
      <c r="D2" s="265"/>
      <c r="E2" s="265"/>
      <c r="F2" s="265"/>
      <c r="G2" s="265"/>
      <c r="H2" s="265"/>
      <c r="I2" s="265"/>
      <c r="J2" s="265"/>
      <c r="K2" s="265"/>
    </row>
    <row r="3" spans="1:11" ht="18.75">
      <c r="A3" s="250" t="s">
        <v>65</v>
      </c>
      <c r="B3" s="250"/>
      <c r="C3" s="250"/>
      <c r="D3" s="250"/>
      <c r="E3" s="250"/>
      <c r="F3" s="250"/>
      <c r="G3" s="250"/>
      <c r="H3" s="250"/>
      <c r="I3" s="250"/>
      <c r="J3" s="250"/>
      <c r="K3" s="250"/>
    </row>
    <row r="4" spans="1:11" ht="31.5">
      <c r="A4" s="149" t="s">
        <v>13</v>
      </c>
      <c r="B4" s="328" t="s">
        <v>416</v>
      </c>
      <c r="C4" s="254"/>
      <c r="D4" s="254"/>
      <c r="E4" s="254"/>
      <c r="F4" s="254"/>
      <c r="G4" s="254"/>
      <c r="H4" s="254"/>
      <c r="I4" s="254"/>
      <c r="J4" s="254"/>
      <c r="K4" s="254"/>
    </row>
    <row r="5" spans="1:11" ht="25.5">
      <c r="A5" s="149" t="s">
        <v>18</v>
      </c>
      <c r="B5" s="254" t="s">
        <v>481</v>
      </c>
      <c r="C5" s="254"/>
      <c r="D5" s="254"/>
      <c r="E5" s="254"/>
      <c r="F5" s="254"/>
      <c r="G5" s="254"/>
      <c r="H5" s="254"/>
      <c r="I5" s="30" t="s">
        <v>24</v>
      </c>
      <c r="J5" s="337">
        <v>42410</v>
      </c>
      <c r="K5" s="254"/>
    </row>
    <row r="6" spans="1:11" ht="38.25" customHeight="1">
      <c r="A6" s="331" t="s">
        <v>117</v>
      </c>
      <c r="B6" s="332"/>
      <c r="C6" s="328" t="s">
        <v>196</v>
      </c>
      <c r="D6" s="254"/>
      <c r="E6" s="254"/>
      <c r="F6" s="254"/>
      <c r="G6" s="254"/>
      <c r="H6" s="254"/>
      <c r="I6" s="254"/>
      <c r="J6" s="254"/>
      <c r="K6" s="254"/>
    </row>
    <row r="7" spans="1:11" ht="32.25" customHeight="1">
      <c r="A7" s="256" t="s">
        <v>118</v>
      </c>
      <c r="B7" s="258"/>
      <c r="C7" s="333" t="s">
        <v>119</v>
      </c>
      <c r="D7" s="334"/>
      <c r="E7" s="334"/>
      <c r="F7" s="335"/>
      <c r="G7" s="249" t="s">
        <v>44</v>
      </c>
      <c r="H7" s="249"/>
      <c r="I7" s="249"/>
      <c r="J7" s="249" t="s">
        <v>27</v>
      </c>
      <c r="K7" s="249"/>
    </row>
    <row r="8" spans="1:11" ht="44.25" customHeight="1">
      <c r="A8" s="259"/>
      <c r="B8" s="261"/>
      <c r="C8" s="259"/>
      <c r="D8" s="260"/>
      <c r="E8" s="260"/>
      <c r="F8" s="261"/>
      <c r="G8" s="249"/>
      <c r="H8" s="249"/>
      <c r="I8" s="249"/>
      <c r="J8" s="249"/>
      <c r="K8" s="249"/>
    </row>
    <row r="9" spans="1:11" ht="60.75" customHeight="1">
      <c r="A9" s="328" t="s">
        <v>666</v>
      </c>
      <c r="B9" s="254"/>
      <c r="C9" s="328" t="s">
        <v>661</v>
      </c>
      <c r="D9" s="254"/>
      <c r="E9" s="254"/>
      <c r="F9" s="254"/>
      <c r="G9" s="328" t="s">
        <v>660</v>
      </c>
      <c r="H9" s="329"/>
      <c r="I9" s="329"/>
      <c r="J9" s="330" t="s">
        <v>659</v>
      </c>
      <c r="K9" s="329"/>
    </row>
    <row r="10" spans="1:11" ht="21" customHeight="1">
      <c r="A10" s="249" t="s">
        <v>23</v>
      </c>
      <c r="B10" s="249"/>
      <c r="C10" s="249"/>
      <c r="D10" s="249" t="s">
        <v>14</v>
      </c>
      <c r="E10" s="249"/>
      <c r="F10" s="249"/>
      <c r="G10" s="249"/>
      <c r="H10" s="249" t="s">
        <v>19</v>
      </c>
      <c r="I10" s="249" t="s">
        <v>21</v>
      </c>
      <c r="J10" s="249" t="s">
        <v>22</v>
      </c>
      <c r="K10" s="249" t="s">
        <v>109</v>
      </c>
    </row>
    <row r="11" spans="1:11" ht="27.75" customHeight="1">
      <c r="A11" s="249"/>
      <c r="B11" s="249"/>
      <c r="C11" s="249"/>
      <c r="D11" s="249" t="s">
        <v>4</v>
      </c>
      <c r="E11" s="249"/>
      <c r="F11" s="249" t="s">
        <v>5</v>
      </c>
      <c r="G11" s="249"/>
      <c r="H11" s="249"/>
      <c r="I11" s="249"/>
      <c r="J11" s="249"/>
      <c r="K11" s="249"/>
    </row>
    <row r="12" spans="1:11" ht="47.25">
      <c r="A12" s="326" t="s">
        <v>649</v>
      </c>
      <c r="B12" s="327"/>
      <c r="C12" s="327"/>
      <c r="D12" s="326" t="s">
        <v>480</v>
      </c>
      <c r="E12" s="327"/>
      <c r="F12" s="326"/>
      <c r="G12" s="327"/>
      <c r="H12" s="88">
        <v>0.05</v>
      </c>
      <c r="I12" s="145" t="s">
        <v>450</v>
      </c>
      <c r="J12" s="145" t="s">
        <v>450</v>
      </c>
      <c r="K12" s="152" t="s">
        <v>662</v>
      </c>
    </row>
    <row r="13" spans="1:11" ht="157.5">
      <c r="A13" s="326" t="s">
        <v>459</v>
      </c>
      <c r="B13" s="327"/>
      <c r="C13" s="327"/>
      <c r="D13" s="326" t="s">
        <v>480</v>
      </c>
      <c r="E13" s="327"/>
      <c r="F13" s="326"/>
      <c r="G13" s="327"/>
      <c r="H13" s="88">
        <v>0.1</v>
      </c>
      <c r="I13" s="145" t="s">
        <v>450</v>
      </c>
      <c r="J13" s="145" t="s">
        <v>460</v>
      </c>
      <c r="K13" s="152" t="s">
        <v>461</v>
      </c>
    </row>
    <row r="14" spans="1:11" ht="126">
      <c r="A14" s="326" t="s">
        <v>651</v>
      </c>
      <c r="B14" s="327"/>
      <c r="C14" s="327"/>
      <c r="D14" s="326" t="s">
        <v>480</v>
      </c>
      <c r="E14" s="327"/>
      <c r="F14" s="326"/>
      <c r="G14" s="327"/>
      <c r="H14" s="88">
        <v>0.1</v>
      </c>
      <c r="I14" s="145" t="s">
        <v>462</v>
      </c>
      <c r="J14" s="145" t="s">
        <v>454</v>
      </c>
      <c r="K14" s="152" t="s">
        <v>663</v>
      </c>
    </row>
    <row r="15" spans="1:11" ht="204.75">
      <c r="A15" s="326" t="s">
        <v>463</v>
      </c>
      <c r="B15" s="327"/>
      <c r="C15" s="327"/>
      <c r="D15" s="326" t="s">
        <v>480</v>
      </c>
      <c r="E15" s="327"/>
      <c r="F15" s="326"/>
      <c r="G15" s="327"/>
      <c r="H15" s="88">
        <v>0.15</v>
      </c>
      <c r="I15" s="145" t="s">
        <v>457</v>
      </c>
      <c r="J15" s="145" t="s">
        <v>464</v>
      </c>
      <c r="K15" s="152" t="s">
        <v>664</v>
      </c>
    </row>
    <row r="16" spans="1:11" ht="110.25">
      <c r="A16" s="326" t="s">
        <v>465</v>
      </c>
      <c r="B16" s="327"/>
      <c r="C16" s="327"/>
      <c r="D16" s="326" t="s">
        <v>480</v>
      </c>
      <c r="E16" s="327"/>
      <c r="F16" s="326"/>
      <c r="G16" s="327"/>
      <c r="H16" s="88">
        <v>0.1</v>
      </c>
      <c r="I16" s="145" t="s">
        <v>466</v>
      </c>
      <c r="J16" s="145" t="s">
        <v>467</v>
      </c>
      <c r="K16" s="152" t="s">
        <v>468</v>
      </c>
    </row>
    <row r="17" spans="1:11" ht="47.25">
      <c r="A17" s="326" t="s">
        <v>469</v>
      </c>
      <c r="B17" s="327"/>
      <c r="C17" s="327"/>
      <c r="D17" s="326" t="s">
        <v>480</v>
      </c>
      <c r="E17" s="327"/>
      <c r="F17" s="326"/>
      <c r="G17" s="327"/>
      <c r="H17" s="88">
        <v>0.25</v>
      </c>
      <c r="I17" s="145" t="s">
        <v>470</v>
      </c>
      <c r="J17" s="145" t="s">
        <v>451</v>
      </c>
      <c r="K17" s="152" t="s">
        <v>471</v>
      </c>
    </row>
    <row r="18" spans="1:11" ht="94.5">
      <c r="A18" s="326" t="s">
        <v>472</v>
      </c>
      <c r="B18" s="327"/>
      <c r="C18" s="327"/>
      <c r="D18" s="326" t="s">
        <v>480</v>
      </c>
      <c r="E18" s="327"/>
      <c r="F18" s="326"/>
      <c r="G18" s="327"/>
      <c r="H18" s="88">
        <v>0.25</v>
      </c>
      <c r="I18" s="145" t="s">
        <v>470</v>
      </c>
      <c r="J18" s="145" t="s">
        <v>451</v>
      </c>
      <c r="K18" s="152" t="s">
        <v>473</v>
      </c>
    </row>
    <row r="19" spans="1:11" ht="15.75">
      <c r="A19" s="327"/>
      <c r="B19" s="327"/>
      <c r="C19" s="327"/>
      <c r="D19" s="327"/>
      <c r="E19" s="327"/>
      <c r="F19" s="327"/>
      <c r="G19" s="327"/>
      <c r="H19" s="88"/>
      <c r="I19" s="89"/>
      <c r="J19" s="89"/>
      <c r="K19" s="90"/>
    </row>
    <row r="20" spans="1:11" ht="15.75">
      <c r="A20" s="327"/>
      <c r="B20" s="327"/>
      <c r="C20" s="327"/>
      <c r="D20" s="327"/>
      <c r="E20" s="327"/>
      <c r="F20" s="327"/>
      <c r="G20" s="327"/>
      <c r="H20" s="88"/>
      <c r="I20" s="89"/>
      <c r="J20" s="89"/>
      <c r="K20" s="90"/>
    </row>
    <row r="21" spans="1:11" ht="15.75">
      <c r="A21" s="327"/>
      <c r="B21" s="327"/>
      <c r="C21" s="327"/>
      <c r="D21" s="327"/>
      <c r="E21" s="327"/>
      <c r="F21" s="327"/>
      <c r="G21" s="327"/>
      <c r="H21" s="88"/>
      <c r="I21" s="89"/>
      <c r="J21" s="89"/>
      <c r="K21" s="90"/>
    </row>
    <row r="22" spans="1:11" ht="15.75">
      <c r="A22" s="327"/>
      <c r="B22" s="327"/>
      <c r="C22" s="327"/>
      <c r="D22" s="327"/>
      <c r="E22" s="327"/>
      <c r="F22" s="327"/>
      <c r="G22" s="327"/>
      <c r="H22" s="88"/>
      <c r="I22" s="89"/>
      <c r="J22" s="89"/>
      <c r="K22" s="90"/>
    </row>
    <row r="23" spans="1:11" ht="15.75">
      <c r="A23" s="327"/>
      <c r="B23" s="327"/>
      <c r="C23" s="327"/>
      <c r="D23" s="327"/>
      <c r="E23" s="327"/>
      <c r="F23" s="327"/>
      <c r="G23" s="327"/>
      <c r="H23" s="88"/>
      <c r="I23" s="89"/>
      <c r="J23" s="89"/>
      <c r="K23" s="90"/>
    </row>
    <row r="24" spans="1:11" ht="15.75">
      <c r="A24" s="327"/>
      <c r="B24" s="327"/>
      <c r="C24" s="327"/>
      <c r="D24" s="327"/>
      <c r="E24" s="327"/>
      <c r="F24" s="327"/>
      <c r="G24" s="327"/>
      <c r="H24" s="88"/>
      <c r="I24" s="89"/>
      <c r="J24" s="89"/>
      <c r="K24" s="90"/>
    </row>
    <row r="25" spans="1:11" ht="15.75">
      <c r="A25" s="327"/>
      <c r="B25" s="327"/>
      <c r="C25" s="327"/>
      <c r="D25" s="327"/>
      <c r="E25" s="327"/>
      <c r="F25" s="327"/>
      <c r="G25" s="327"/>
      <c r="H25" s="88"/>
      <c r="I25" s="89"/>
      <c r="J25" s="89"/>
      <c r="K25" s="90"/>
    </row>
    <row r="26" spans="1:11" ht="15.75">
      <c r="A26" s="234" t="s">
        <v>45</v>
      </c>
      <c r="B26" s="234"/>
      <c r="C26" s="234"/>
      <c r="D26" s="234"/>
      <c r="E26" s="234"/>
      <c r="F26" s="234"/>
      <c r="G26" s="234"/>
      <c r="H26" s="234"/>
      <c r="I26" s="234"/>
      <c r="J26" s="234"/>
      <c r="K26" s="48"/>
    </row>
    <row r="27" spans="1:11" ht="15.75">
      <c r="A27" s="319"/>
      <c r="B27" s="320"/>
      <c r="C27" s="321"/>
      <c r="D27" s="234">
        <v>2016</v>
      </c>
      <c r="E27" s="234"/>
      <c r="F27" s="234">
        <v>2017</v>
      </c>
      <c r="G27" s="234"/>
      <c r="H27" s="234">
        <v>2018</v>
      </c>
      <c r="I27" s="234"/>
      <c r="J27" s="147" t="s">
        <v>94</v>
      </c>
      <c r="K27" s="48"/>
    </row>
    <row r="28" spans="1:11" ht="30.75" customHeight="1">
      <c r="A28" s="319" t="s">
        <v>25</v>
      </c>
      <c r="B28" s="320"/>
      <c r="C28" s="321"/>
      <c r="D28" s="322">
        <v>2000000</v>
      </c>
      <c r="E28" s="323"/>
      <c r="F28" s="322">
        <v>20000000</v>
      </c>
      <c r="G28" s="323"/>
      <c r="H28" s="322">
        <v>5000000</v>
      </c>
      <c r="I28" s="323"/>
      <c r="J28" s="58">
        <f>+SUM(D28:I28)</f>
        <v>27000000</v>
      </c>
      <c r="K28" s="51"/>
    </row>
    <row r="29" spans="1:11" ht="15.75">
      <c r="A29" s="319" t="s">
        <v>1</v>
      </c>
      <c r="B29" s="320"/>
      <c r="C29" s="321"/>
      <c r="D29" s="322"/>
      <c r="E29" s="323"/>
      <c r="F29" s="322"/>
      <c r="G29" s="323"/>
      <c r="H29" s="322"/>
      <c r="I29" s="323"/>
      <c r="J29" s="58">
        <f>+SUM(D29:I29)</f>
        <v>0</v>
      </c>
      <c r="K29" s="51"/>
    </row>
    <row r="30" spans="1:11" ht="27" customHeight="1">
      <c r="A30" s="319" t="s">
        <v>2</v>
      </c>
      <c r="B30" s="320"/>
      <c r="C30" s="321"/>
      <c r="D30" s="322"/>
      <c r="E30" s="323"/>
      <c r="F30" s="322"/>
      <c r="G30" s="323"/>
      <c r="H30" s="322"/>
      <c r="I30" s="323"/>
      <c r="J30" s="58">
        <f>+SUM(D30:I30)</f>
        <v>0</v>
      </c>
      <c r="K30" s="51"/>
    </row>
    <row r="31" spans="1:11" ht="15.75">
      <c r="A31" s="319" t="s">
        <v>120</v>
      </c>
      <c r="B31" s="320"/>
      <c r="C31" s="321"/>
      <c r="D31" s="322"/>
      <c r="E31" s="323"/>
      <c r="F31" s="322"/>
      <c r="G31" s="323"/>
      <c r="H31" s="322"/>
      <c r="I31" s="323"/>
      <c r="J31" s="58">
        <f>+SUM(D31:I31)</f>
        <v>0</v>
      </c>
      <c r="K31" s="51"/>
    </row>
    <row r="32" spans="1:11" ht="15.75">
      <c r="A32" s="319" t="s">
        <v>3</v>
      </c>
      <c r="B32" s="320"/>
      <c r="C32" s="321"/>
      <c r="D32" s="324">
        <f>+SUM(D28:E30)</f>
        <v>2000000</v>
      </c>
      <c r="E32" s="325" t="s">
        <v>3</v>
      </c>
      <c r="F32" s="324">
        <f>+SUM(F28:G30)</f>
        <v>20000000</v>
      </c>
      <c r="G32" s="325" t="s">
        <v>3</v>
      </c>
      <c r="H32" s="324">
        <f>+SUM(H28:I30)</f>
        <v>5000000</v>
      </c>
      <c r="I32" s="325" t="s">
        <v>3</v>
      </c>
      <c r="J32" s="58">
        <f>+SUM(D32:I32)</f>
        <v>27000000</v>
      </c>
      <c r="K32" s="51"/>
    </row>
    <row r="33" spans="1:11" ht="15.75">
      <c r="A33" s="244" t="s">
        <v>20</v>
      </c>
      <c r="B33" s="244"/>
      <c r="C33" s="244"/>
      <c r="D33" s="244"/>
      <c r="E33" s="244"/>
      <c r="F33" s="244"/>
      <c r="G33" s="244"/>
      <c r="H33" s="244"/>
      <c r="I33" s="267">
        <f>+J32</f>
        <v>27000000</v>
      </c>
      <c r="J33" s="267"/>
      <c r="K33" s="51"/>
    </row>
    <row r="34" spans="1:11" ht="15">
      <c r="A34" s="6"/>
      <c r="B34" s="6"/>
      <c r="C34" s="6"/>
      <c r="D34" s="6"/>
      <c r="E34" s="6"/>
      <c r="F34" s="6"/>
      <c r="G34" s="6"/>
      <c r="H34" s="6"/>
      <c r="I34" s="6"/>
      <c r="J34" s="6"/>
      <c r="K34" s="53"/>
    </row>
    <row r="35" spans="1:11" ht="30">
      <c r="A35" s="148" t="s">
        <v>47</v>
      </c>
      <c r="B35" s="245" t="s">
        <v>59</v>
      </c>
      <c r="C35" s="245"/>
      <c r="D35" s="245"/>
      <c r="E35" s="245"/>
      <c r="F35" s="245"/>
      <c r="G35" s="245"/>
      <c r="H35" s="245"/>
      <c r="I35" s="245"/>
      <c r="J35" s="245"/>
      <c r="K35" s="54"/>
    </row>
    <row r="36" spans="1:11" ht="30">
      <c r="A36" s="20" t="s">
        <v>48</v>
      </c>
      <c r="B36" s="242" t="s">
        <v>71</v>
      </c>
      <c r="C36" s="242"/>
      <c r="D36" s="242"/>
      <c r="E36" s="242"/>
      <c r="F36" s="242"/>
      <c r="G36" s="242"/>
      <c r="H36" s="242"/>
      <c r="I36" s="242"/>
      <c r="J36" s="242"/>
      <c r="K36" s="33"/>
    </row>
    <row r="37" spans="1:11" ht="15">
      <c r="A37" s="20" t="s">
        <v>1</v>
      </c>
      <c r="B37" s="242" t="s">
        <v>67</v>
      </c>
      <c r="C37" s="242"/>
      <c r="D37" s="242"/>
      <c r="E37" s="242"/>
      <c r="F37" s="242"/>
      <c r="G37" s="242"/>
      <c r="H37" s="242"/>
      <c r="I37" s="242"/>
      <c r="J37" s="242"/>
      <c r="K37" s="33"/>
    </row>
    <row r="38" spans="1:11" ht="15">
      <c r="A38" s="20" t="s">
        <v>2</v>
      </c>
      <c r="B38" s="242" t="s">
        <v>58</v>
      </c>
      <c r="C38" s="242"/>
      <c r="D38" s="242"/>
      <c r="E38" s="242"/>
      <c r="F38" s="242"/>
      <c r="G38" s="242"/>
      <c r="H38" s="242"/>
      <c r="I38" s="242"/>
      <c r="J38" s="242"/>
      <c r="K38" s="33"/>
    </row>
    <row r="41" ht="15">
      <c r="A41" s="136"/>
    </row>
    <row r="42" ht="15">
      <c r="A42" s="136"/>
    </row>
    <row r="44" ht="15" hidden="1">
      <c r="A44" t="s">
        <v>278</v>
      </c>
    </row>
    <row r="45" ht="15" hidden="1">
      <c r="A45" t="s">
        <v>174</v>
      </c>
    </row>
    <row r="46" ht="15" hidden="1">
      <c r="A46" t="s">
        <v>196</v>
      </c>
    </row>
    <row r="47" ht="15" hidden="1">
      <c r="A47" t="s">
        <v>121</v>
      </c>
    </row>
    <row r="48" ht="15" hidden="1">
      <c r="A48" t="s">
        <v>122</v>
      </c>
    </row>
    <row r="49" ht="15" hidden="1">
      <c r="A49" t="s">
        <v>123</v>
      </c>
    </row>
    <row r="50" ht="15" hidden="1">
      <c r="A50" t="s">
        <v>273</v>
      </c>
    </row>
    <row r="51" ht="15" hidden="1">
      <c r="A51" t="s">
        <v>124</v>
      </c>
    </row>
    <row r="52" ht="15" hidden="1"/>
    <row r="53" ht="15" hidden="1"/>
  </sheetData>
  <sheetProtection/>
  <mergeCells count="98">
    <mergeCell ref="A1:A2"/>
    <mergeCell ref="B1:K1"/>
    <mergeCell ref="B2:K2"/>
    <mergeCell ref="A3:K3"/>
    <mergeCell ref="B4:K4"/>
    <mergeCell ref="B5:H5"/>
    <mergeCell ref="J5:K5"/>
    <mergeCell ref="A6:B6"/>
    <mergeCell ref="C6:K6"/>
    <mergeCell ref="A7:B8"/>
    <mergeCell ref="C7:F8"/>
    <mergeCell ref="G7:I8"/>
    <mergeCell ref="J7:K8"/>
    <mergeCell ref="A9:B9"/>
    <mergeCell ref="C9:F9"/>
    <mergeCell ref="G9:I9"/>
    <mergeCell ref="J9:K9"/>
    <mergeCell ref="A10:C11"/>
    <mergeCell ref="D10:G10"/>
    <mergeCell ref="H10:H11"/>
    <mergeCell ref="I10:I11"/>
    <mergeCell ref="J10:J11"/>
    <mergeCell ref="K10:K11"/>
    <mergeCell ref="D11:E11"/>
    <mergeCell ref="F11:G11"/>
    <mergeCell ref="A12:C12"/>
    <mergeCell ref="D12:E12"/>
    <mergeCell ref="F12:G12"/>
    <mergeCell ref="A13:C13"/>
    <mergeCell ref="D13:E13"/>
    <mergeCell ref="F13:G13"/>
    <mergeCell ref="A14:C14"/>
    <mergeCell ref="D14:E14"/>
    <mergeCell ref="F14:G14"/>
    <mergeCell ref="A15:C15"/>
    <mergeCell ref="D15:E15"/>
    <mergeCell ref="F15:G15"/>
    <mergeCell ref="A16:C16"/>
    <mergeCell ref="D16:E16"/>
    <mergeCell ref="F16:G16"/>
    <mergeCell ref="A17:C17"/>
    <mergeCell ref="D17:E17"/>
    <mergeCell ref="F17:G17"/>
    <mergeCell ref="A18:C18"/>
    <mergeCell ref="D18:E18"/>
    <mergeCell ref="F18:G18"/>
    <mergeCell ref="A19:C19"/>
    <mergeCell ref="D19:E19"/>
    <mergeCell ref="F19:G19"/>
    <mergeCell ref="A20:C20"/>
    <mergeCell ref="D20:E20"/>
    <mergeCell ref="F20:G20"/>
    <mergeCell ref="A21:C21"/>
    <mergeCell ref="D21:E21"/>
    <mergeCell ref="F21:G21"/>
    <mergeCell ref="A22:C22"/>
    <mergeCell ref="D22:E22"/>
    <mergeCell ref="F22:G22"/>
    <mergeCell ref="A23:C23"/>
    <mergeCell ref="D23:E23"/>
    <mergeCell ref="F23:G23"/>
    <mergeCell ref="A24:C24"/>
    <mergeCell ref="D24:E24"/>
    <mergeCell ref="F24:G24"/>
    <mergeCell ref="A25:C25"/>
    <mergeCell ref="D25:E25"/>
    <mergeCell ref="F25:G25"/>
    <mergeCell ref="A26:J26"/>
    <mergeCell ref="A27:C27"/>
    <mergeCell ref="D27:E27"/>
    <mergeCell ref="F27:G27"/>
    <mergeCell ref="H27:I27"/>
    <mergeCell ref="A28:C28"/>
    <mergeCell ref="D28:E28"/>
    <mergeCell ref="F28:G28"/>
    <mergeCell ref="H28:I28"/>
    <mergeCell ref="A29:C29"/>
    <mergeCell ref="D29:E29"/>
    <mergeCell ref="F29:G29"/>
    <mergeCell ref="H29:I29"/>
    <mergeCell ref="A30:C30"/>
    <mergeCell ref="D30:E30"/>
    <mergeCell ref="F30:G30"/>
    <mergeCell ref="H30:I30"/>
    <mergeCell ref="A31:C31"/>
    <mergeCell ref="D31:E31"/>
    <mergeCell ref="F31:G31"/>
    <mergeCell ref="H31:I31"/>
    <mergeCell ref="A32:C32"/>
    <mergeCell ref="D32:E32"/>
    <mergeCell ref="F32:G32"/>
    <mergeCell ref="H32:I32"/>
    <mergeCell ref="A33:H33"/>
    <mergeCell ref="I33:J33"/>
    <mergeCell ref="B35:J35"/>
    <mergeCell ref="B36:J36"/>
    <mergeCell ref="B37:J37"/>
    <mergeCell ref="B38:J38"/>
  </mergeCells>
  <dataValidations count="2">
    <dataValidation allowBlank="1" showInputMessage="1" showErrorMessage="1" prompt="Registre para el período en cuestión, el valor de las inversiones de acuerdo con la fuente de recursos" sqref="K28:K30 D28:F31 H28:H31 B29:B31 J28:J32"/>
    <dataValidation type="list" allowBlank="1" showInputMessage="1" showErrorMessage="1" prompt="Elegir un objetivo estratégico de la lista" sqref="C6:K6">
      <formula1>$A$44:$A$51</formula1>
    </dataValidation>
  </dataValidations>
  <printOptions/>
  <pageMargins left="0.7" right="0.7" top="0.75" bottom="0.75" header="0.3" footer="0.3"/>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L51"/>
  <sheetViews>
    <sheetView zoomScale="89" zoomScaleNormal="89" zoomScalePageLayoutView="0" workbookViewId="0" topLeftCell="A16">
      <selection activeCell="D12" sqref="D12:E12"/>
    </sheetView>
  </sheetViews>
  <sheetFormatPr defaultColWidth="11.421875" defaultRowHeight="15"/>
  <cols>
    <col min="1" max="1" width="17.00390625" style="0" customWidth="1"/>
    <col min="3" max="3" width="28.28125" style="0" customWidth="1"/>
    <col min="4" max="7" width="11.421875" style="0" customWidth="1"/>
    <col min="8" max="8" width="15.140625" style="0" customWidth="1"/>
    <col min="9" max="9" width="16.00390625" style="0" customWidth="1"/>
    <col min="10" max="10" width="17.8515625" style="0" customWidth="1"/>
    <col min="11" max="11" width="40.00390625" style="0" customWidth="1"/>
    <col min="12" max="12" width="20.57421875" style="0" customWidth="1"/>
  </cols>
  <sheetData>
    <row r="1" spans="1:12" ht="65.25" customHeight="1">
      <c r="A1" s="336"/>
      <c r="B1" s="266" t="s">
        <v>274</v>
      </c>
      <c r="C1" s="266"/>
      <c r="D1" s="266"/>
      <c r="E1" s="266"/>
      <c r="F1" s="266"/>
      <c r="G1" s="266"/>
      <c r="H1" s="266"/>
      <c r="I1" s="266"/>
      <c r="J1" s="266"/>
      <c r="K1" s="266"/>
      <c r="L1" s="93" t="s">
        <v>325</v>
      </c>
    </row>
    <row r="2" spans="1:11" ht="48.75" customHeight="1">
      <c r="A2" s="336"/>
      <c r="B2" s="265" t="s">
        <v>326</v>
      </c>
      <c r="C2" s="265"/>
      <c r="D2" s="265"/>
      <c r="E2" s="265"/>
      <c r="F2" s="265"/>
      <c r="G2" s="265"/>
      <c r="H2" s="265"/>
      <c r="I2" s="265"/>
      <c r="J2" s="265"/>
      <c r="K2" s="265"/>
    </row>
    <row r="3" spans="1:11" ht="18.75">
      <c r="A3" s="250" t="s">
        <v>65</v>
      </c>
      <c r="B3" s="250"/>
      <c r="C3" s="250"/>
      <c r="D3" s="250"/>
      <c r="E3" s="250"/>
      <c r="F3" s="250"/>
      <c r="G3" s="250"/>
      <c r="H3" s="250"/>
      <c r="I3" s="250"/>
      <c r="J3" s="250"/>
      <c r="K3" s="250"/>
    </row>
    <row r="4" spans="1:11" ht="31.5">
      <c r="A4" s="163" t="s">
        <v>13</v>
      </c>
      <c r="B4" s="254"/>
      <c r="C4" s="254"/>
      <c r="D4" s="254"/>
      <c r="E4" s="254"/>
      <c r="F4" s="254"/>
      <c r="G4" s="254"/>
      <c r="H4" s="254"/>
      <c r="I4" s="254"/>
      <c r="J4" s="254"/>
      <c r="K4" s="254"/>
    </row>
    <row r="5" spans="1:11" ht="38.25">
      <c r="A5" s="163" t="s">
        <v>18</v>
      </c>
      <c r="B5" s="254" t="s">
        <v>516</v>
      </c>
      <c r="C5" s="254"/>
      <c r="D5" s="254"/>
      <c r="E5" s="254"/>
      <c r="F5" s="254"/>
      <c r="G5" s="254"/>
      <c r="H5" s="254"/>
      <c r="I5" s="30" t="s">
        <v>24</v>
      </c>
      <c r="J5" s="254" t="s">
        <v>517</v>
      </c>
      <c r="K5" s="254"/>
    </row>
    <row r="6" spans="1:11" ht="38.25" customHeight="1">
      <c r="A6" s="331" t="s">
        <v>117</v>
      </c>
      <c r="B6" s="332"/>
      <c r="C6" s="254" t="s">
        <v>174</v>
      </c>
      <c r="D6" s="254"/>
      <c r="E6" s="254"/>
      <c r="F6" s="254"/>
      <c r="G6" s="254"/>
      <c r="H6" s="254"/>
      <c r="I6" s="254"/>
      <c r="J6" s="254"/>
      <c r="K6" s="254"/>
    </row>
    <row r="7" spans="1:11" ht="32.25" customHeight="1">
      <c r="A7" s="256" t="s">
        <v>118</v>
      </c>
      <c r="B7" s="258"/>
      <c r="C7" s="333" t="s">
        <v>119</v>
      </c>
      <c r="D7" s="334"/>
      <c r="E7" s="334"/>
      <c r="F7" s="335"/>
      <c r="G7" s="249" t="s">
        <v>44</v>
      </c>
      <c r="H7" s="249"/>
      <c r="I7" s="249"/>
      <c r="J7" s="249" t="s">
        <v>27</v>
      </c>
      <c r="K7" s="249"/>
    </row>
    <row r="8" spans="1:11" ht="44.25" customHeight="1">
      <c r="A8" s="259"/>
      <c r="B8" s="261"/>
      <c r="C8" s="259"/>
      <c r="D8" s="260"/>
      <c r="E8" s="260"/>
      <c r="F8" s="261"/>
      <c r="G8" s="249"/>
      <c r="H8" s="249"/>
      <c r="I8" s="249"/>
      <c r="J8" s="249"/>
      <c r="K8" s="249"/>
    </row>
    <row r="9" spans="1:11" ht="126.75" customHeight="1">
      <c r="A9" s="254" t="s">
        <v>684</v>
      </c>
      <c r="B9" s="254"/>
      <c r="C9" s="254" t="s">
        <v>518</v>
      </c>
      <c r="D9" s="254"/>
      <c r="E9" s="254"/>
      <c r="F9" s="254"/>
      <c r="G9" s="254" t="s">
        <v>519</v>
      </c>
      <c r="H9" s="254"/>
      <c r="I9" s="254"/>
      <c r="J9" s="254" t="s">
        <v>520</v>
      </c>
      <c r="K9" s="254"/>
    </row>
    <row r="10" spans="1:11" ht="21" customHeight="1">
      <c r="A10" s="249" t="s">
        <v>23</v>
      </c>
      <c r="B10" s="249"/>
      <c r="C10" s="249"/>
      <c r="D10" s="249" t="s">
        <v>14</v>
      </c>
      <c r="E10" s="249"/>
      <c r="F10" s="249"/>
      <c r="G10" s="249"/>
      <c r="H10" s="249" t="s">
        <v>19</v>
      </c>
      <c r="I10" s="249" t="s">
        <v>21</v>
      </c>
      <c r="J10" s="249" t="s">
        <v>22</v>
      </c>
      <c r="K10" s="249" t="s">
        <v>109</v>
      </c>
    </row>
    <row r="11" spans="1:11" ht="40.5" customHeight="1">
      <c r="A11" s="249"/>
      <c r="B11" s="249"/>
      <c r="C11" s="249"/>
      <c r="D11" s="249" t="s">
        <v>4</v>
      </c>
      <c r="E11" s="249"/>
      <c r="F11" s="249" t="s">
        <v>5</v>
      </c>
      <c r="G11" s="249"/>
      <c r="H11" s="249"/>
      <c r="I11" s="249"/>
      <c r="J11" s="249"/>
      <c r="K11" s="249"/>
    </row>
    <row r="12" spans="1:11" ht="196.5" customHeight="1">
      <c r="A12" s="344" t="s">
        <v>521</v>
      </c>
      <c r="B12" s="345"/>
      <c r="C12" s="346"/>
      <c r="D12" s="344" t="s">
        <v>522</v>
      </c>
      <c r="E12" s="345"/>
      <c r="F12" s="344" t="s">
        <v>523</v>
      </c>
      <c r="G12" s="345"/>
      <c r="H12" s="168">
        <v>0.4</v>
      </c>
      <c r="I12" s="169" t="s">
        <v>524</v>
      </c>
      <c r="J12" s="169" t="s">
        <v>525</v>
      </c>
      <c r="K12" s="170" t="s">
        <v>677</v>
      </c>
    </row>
    <row r="13" spans="1:11" ht="126" customHeight="1">
      <c r="A13" s="344" t="s">
        <v>601</v>
      </c>
      <c r="B13" s="345"/>
      <c r="C13" s="346"/>
      <c r="D13" s="344" t="s">
        <v>526</v>
      </c>
      <c r="E13" s="345"/>
      <c r="F13" s="327"/>
      <c r="G13" s="327"/>
      <c r="H13" s="168">
        <v>0.25</v>
      </c>
      <c r="I13" s="169" t="s">
        <v>524</v>
      </c>
      <c r="J13" s="169" t="s">
        <v>527</v>
      </c>
      <c r="K13" s="170" t="s">
        <v>528</v>
      </c>
    </row>
    <row r="14" spans="1:11" ht="111.75" customHeight="1">
      <c r="A14" s="344" t="s">
        <v>529</v>
      </c>
      <c r="B14" s="345"/>
      <c r="C14" s="346"/>
      <c r="D14" s="344" t="s">
        <v>530</v>
      </c>
      <c r="E14" s="345"/>
      <c r="F14" s="327"/>
      <c r="G14" s="327"/>
      <c r="H14" s="168">
        <v>0.2</v>
      </c>
      <c r="I14" s="169" t="s">
        <v>531</v>
      </c>
      <c r="J14" s="169" t="s">
        <v>532</v>
      </c>
      <c r="K14" s="170" t="s">
        <v>533</v>
      </c>
    </row>
    <row r="15" spans="1:11" ht="128.25" customHeight="1">
      <c r="A15" s="338" t="s">
        <v>665</v>
      </c>
      <c r="B15" s="339"/>
      <c r="C15" s="340"/>
      <c r="D15" s="344" t="s">
        <v>534</v>
      </c>
      <c r="E15" s="345"/>
      <c r="F15" s="327"/>
      <c r="G15" s="327"/>
      <c r="H15" s="168">
        <v>0.15</v>
      </c>
      <c r="I15" s="169" t="s">
        <v>524</v>
      </c>
      <c r="J15" s="169" t="s">
        <v>525</v>
      </c>
      <c r="K15" s="90" t="s">
        <v>535</v>
      </c>
    </row>
    <row r="16" spans="1:11" ht="15.75">
      <c r="A16" s="341"/>
      <c r="B16" s="342"/>
      <c r="C16" s="343"/>
      <c r="D16" s="327"/>
      <c r="E16" s="327"/>
      <c r="F16" s="327"/>
      <c r="G16" s="327"/>
      <c r="H16" s="88"/>
      <c r="I16" s="89"/>
      <c r="J16" s="89"/>
      <c r="K16" s="90"/>
    </row>
    <row r="17" spans="1:11" ht="15.75">
      <c r="A17" s="338"/>
      <c r="B17" s="339"/>
      <c r="C17" s="340"/>
      <c r="D17" s="327"/>
      <c r="E17" s="327"/>
      <c r="F17" s="327"/>
      <c r="G17" s="327"/>
      <c r="H17" s="88"/>
      <c r="I17" s="89"/>
      <c r="J17" s="89"/>
      <c r="K17" s="90"/>
    </row>
    <row r="18" spans="1:11" ht="15.75">
      <c r="A18" s="338"/>
      <c r="B18" s="339"/>
      <c r="C18" s="340"/>
      <c r="D18" s="327"/>
      <c r="E18" s="327"/>
      <c r="F18" s="327"/>
      <c r="G18" s="327"/>
      <c r="H18" s="88"/>
      <c r="I18" s="89"/>
      <c r="J18" s="89"/>
      <c r="K18" s="90"/>
    </row>
    <row r="19" spans="1:11" ht="15.75">
      <c r="A19" s="338"/>
      <c r="B19" s="339"/>
      <c r="C19" s="340"/>
      <c r="D19" s="327"/>
      <c r="E19" s="327"/>
      <c r="F19" s="327"/>
      <c r="G19" s="327"/>
      <c r="H19" s="88"/>
      <c r="I19" s="89"/>
      <c r="J19" s="89"/>
      <c r="K19" s="90"/>
    </row>
    <row r="20" spans="1:11" ht="15.75">
      <c r="A20" s="338"/>
      <c r="B20" s="339"/>
      <c r="C20" s="340"/>
      <c r="D20" s="327"/>
      <c r="E20" s="327"/>
      <c r="F20" s="327"/>
      <c r="G20" s="327"/>
      <c r="H20" s="88"/>
      <c r="I20" s="89"/>
      <c r="J20" s="89"/>
      <c r="K20" s="90"/>
    </row>
    <row r="21" spans="1:11" ht="15.75">
      <c r="A21" s="338"/>
      <c r="B21" s="339"/>
      <c r="C21" s="340"/>
      <c r="D21" s="327"/>
      <c r="E21" s="327"/>
      <c r="F21" s="327"/>
      <c r="G21" s="327"/>
      <c r="H21" s="88"/>
      <c r="I21" s="89"/>
      <c r="J21" s="89"/>
      <c r="K21" s="90"/>
    </row>
    <row r="22" spans="1:11" ht="15.75">
      <c r="A22" s="338"/>
      <c r="B22" s="339"/>
      <c r="C22" s="340"/>
      <c r="D22" s="327"/>
      <c r="E22" s="327"/>
      <c r="F22" s="327"/>
      <c r="G22" s="327"/>
      <c r="H22" s="88"/>
      <c r="I22" s="89"/>
      <c r="J22" s="89"/>
      <c r="K22" s="90"/>
    </row>
    <row r="23" spans="1:11" ht="15.75">
      <c r="A23" s="327"/>
      <c r="B23" s="327"/>
      <c r="C23" s="327"/>
      <c r="D23" s="327"/>
      <c r="E23" s="327"/>
      <c r="F23" s="327"/>
      <c r="G23" s="327"/>
      <c r="H23" s="88"/>
      <c r="I23" s="89"/>
      <c r="J23" s="89"/>
      <c r="K23" s="90"/>
    </row>
    <row r="24" spans="1:11" ht="15.75">
      <c r="A24" s="327"/>
      <c r="B24" s="327"/>
      <c r="C24" s="327"/>
      <c r="D24" s="327"/>
      <c r="E24" s="327"/>
      <c r="F24" s="327"/>
      <c r="G24" s="327"/>
      <c r="H24" s="88"/>
      <c r="I24" s="89"/>
      <c r="J24" s="89"/>
      <c r="K24" s="90"/>
    </row>
    <row r="25" spans="1:11" ht="15.75">
      <c r="A25" s="327"/>
      <c r="B25" s="327"/>
      <c r="C25" s="327"/>
      <c r="D25" s="327"/>
      <c r="E25" s="327"/>
      <c r="F25" s="327"/>
      <c r="G25" s="327"/>
      <c r="H25" s="88"/>
      <c r="I25" s="89"/>
      <c r="J25" s="89"/>
      <c r="K25" s="90"/>
    </row>
    <row r="26" spans="1:11" ht="15.75">
      <c r="A26" s="234" t="s">
        <v>45</v>
      </c>
      <c r="B26" s="234"/>
      <c r="C26" s="234"/>
      <c r="D26" s="234"/>
      <c r="E26" s="234"/>
      <c r="F26" s="234"/>
      <c r="G26" s="234"/>
      <c r="H26" s="234"/>
      <c r="I26" s="234"/>
      <c r="J26" s="234"/>
      <c r="K26" s="48"/>
    </row>
    <row r="27" spans="1:11" ht="15.75">
      <c r="A27" s="319"/>
      <c r="B27" s="320"/>
      <c r="C27" s="321"/>
      <c r="D27" s="234">
        <v>2016</v>
      </c>
      <c r="E27" s="234"/>
      <c r="F27" s="234">
        <v>2017</v>
      </c>
      <c r="G27" s="234"/>
      <c r="H27" s="234">
        <v>2018</v>
      </c>
      <c r="I27" s="234"/>
      <c r="J27" s="161" t="s">
        <v>94</v>
      </c>
      <c r="K27" s="48"/>
    </row>
    <row r="28" spans="1:11" ht="30.75" customHeight="1">
      <c r="A28" s="319" t="s">
        <v>25</v>
      </c>
      <c r="B28" s="320"/>
      <c r="C28" s="321"/>
      <c r="D28" s="322">
        <v>3500000</v>
      </c>
      <c r="E28" s="323"/>
      <c r="F28" s="322">
        <v>3500000</v>
      </c>
      <c r="G28" s="323"/>
      <c r="H28" s="322">
        <v>1000000</v>
      </c>
      <c r="I28" s="323"/>
      <c r="J28" s="58">
        <f>+SUM(D28:I28)</f>
        <v>8000000</v>
      </c>
      <c r="K28" s="51"/>
    </row>
    <row r="29" spans="1:11" ht="15.75">
      <c r="A29" s="319" t="s">
        <v>1</v>
      </c>
      <c r="B29" s="320"/>
      <c r="C29" s="321"/>
      <c r="D29" s="322"/>
      <c r="E29" s="323"/>
      <c r="F29" s="322"/>
      <c r="G29" s="323"/>
      <c r="H29" s="322"/>
      <c r="I29" s="323"/>
      <c r="J29" s="58">
        <f>+SUM(D29:I29)</f>
        <v>0</v>
      </c>
      <c r="K29" s="51"/>
    </row>
    <row r="30" spans="1:11" ht="27" customHeight="1">
      <c r="A30" s="319" t="s">
        <v>2</v>
      </c>
      <c r="B30" s="320"/>
      <c r="C30" s="321"/>
      <c r="D30" s="322"/>
      <c r="E30" s="323"/>
      <c r="F30" s="322"/>
      <c r="G30" s="323"/>
      <c r="H30" s="322"/>
      <c r="I30" s="323"/>
      <c r="J30" s="58">
        <f>+SUM(D30:I30)</f>
        <v>0</v>
      </c>
      <c r="K30" s="51"/>
    </row>
    <row r="31" spans="1:11" ht="15.75">
      <c r="A31" s="319" t="s">
        <v>120</v>
      </c>
      <c r="B31" s="320"/>
      <c r="C31" s="321"/>
      <c r="D31" s="322"/>
      <c r="E31" s="323"/>
      <c r="F31" s="322"/>
      <c r="G31" s="323"/>
      <c r="H31" s="322"/>
      <c r="I31" s="323"/>
      <c r="J31" s="58">
        <f>+SUM(D31:I31)</f>
        <v>0</v>
      </c>
      <c r="K31" s="51"/>
    </row>
    <row r="32" spans="1:11" ht="15.75">
      <c r="A32" s="319" t="s">
        <v>3</v>
      </c>
      <c r="B32" s="320"/>
      <c r="C32" s="321"/>
      <c r="D32" s="324">
        <f>+SUM(D28:E30)</f>
        <v>3500000</v>
      </c>
      <c r="E32" s="325" t="s">
        <v>3</v>
      </c>
      <c r="F32" s="324">
        <f>+SUM(F28:G30)</f>
        <v>3500000</v>
      </c>
      <c r="G32" s="325" t="s">
        <v>3</v>
      </c>
      <c r="H32" s="324">
        <f>+SUM(H28:I30)</f>
        <v>1000000</v>
      </c>
      <c r="I32" s="325" t="s">
        <v>3</v>
      </c>
      <c r="J32" s="58">
        <f>+SUM(D32:I32)</f>
        <v>8000000</v>
      </c>
      <c r="K32" s="51"/>
    </row>
    <row r="33" spans="1:11" ht="15.75">
      <c r="A33" s="244" t="s">
        <v>20</v>
      </c>
      <c r="B33" s="244"/>
      <c r="C33" s="244"/>
      <c r="D33" s="244"/>
      <c r="E33" s="244"/>
      <c r="F33" s="244"/>
      <c r="G33" s="244"/>
      <c r="H33" s="244"/>
      <c r="I33" s="267">
        <f>+J32</f>
        <v>8000000</v>
      </c>
      <c r="J33" s="267"/>
      <c r="K33" s="51"/>
    </row>
    <row r="34" spans="1:11" ht="15">
      <c r="A34" s="6"/>
      <c r="B34" s="6"/>
      <c r="C34" s="6"/>
      <c r="D34" s="6"/>
      <c r="E34" s="6"/>
      <c r="F34" s="6"/>
      <c r="G34" s="6"/>
      <c r="H34" s="6"/>
      <c r="I34" s="6"/>
      <c r="J34" s="6"/>
      <c r="K34" s="53"/>
    </row>
    <row r="35" spans="1:11" ht="30">
      <c r="A35" s="162" t="s">
        <v>47</v>
      </c>
      <c r="B35" s="245" t="s">
        <v>59</v>
      </c>
      <c r="C35" s="245"/>
      <c r="D35" s="245"/>
      <c r="E35" s="245"/>
      <c r="F35" s="245"/>
      <c r="G35" s="245"/>
      <c r="H35" s="245"/>
      <c r="I35" s="245"/>
      <c r="J35" s="245"/>
      <c r="K35" s="54"/>
    </row>
    <row r="36" spans="1:11" ht="30">
      <c r="A36" s="20" t="s">
        <v>48</v>
      </c>
      <c r="B36" s="242" t="s">
        <v>71</v>
      </c>
      <c r="C36" s="242"/>
      <c r="D36" s="242"/>
      <c r="E36" s="242"/>
      <c r="F36" s="242"/>
      <c r="G36" s="242"/>
      <c r="H36" s="242"/>
      <c r="I36" s="242"/>
      <c r="J36" s="242"/>
      <c r="K36" s="33"/>
    </row>
    <row r="37" spans="1:11" ht="15">
      <c r="A37" s="20" t="s">
        <v>1</v>
      </c>
      <c r="B37" s="242" t="s">
        <v>67</v>
      </c>
      <c r="C37" s="242"/>
      <c r="D37" s="242"/>
      <c r="E37" s="242"/>
      <c r="F37" s="242"/>
      <c r="G37" s="242"/>
      <c r="H37" s="242"/>
      <c r="I37" s="242"/>
      <c r="J37" s="242"/>
      <c r="K37" s="33"/>
    </row>
    <row r="38" spans="1:11" ht="15">
      <c r="A38" s="20" t="s">
        <v>2</v>
      </c>
      <c r="B38" s="242" t="s">
        <v>58</v>
      </c>
      <c r="C38" s="242"/>
      <c r="D38" s="242"/>
      <c r="E38" s="242"/>
      <c r="F38" s="242"/>
      <c r="G38" s="242"/>
      <c r="H38" s="242"/>
      <c r="I38" s="242"/>
      <c r="J38" s="242"/>
      <c r="K38" s="33"/>
    </row>
    <row r="40" ht="75">
      <c r="A40" s="171" t="s">
        <v>536</v>
      </c>
    </row>
    <row r="41" ht="15">
      <c r="A41" s="136"/>
    </row>
    <row r="42" ht="90">
      <c r="A42" s="171" t="s">
        <v>537</v>
      </c>
    </row>
    <row r="44" ht="15" hidden="1">
      <c r="A44" t="s">
        <v>278</v>
      </c>
    </row>
    <row r="45" ht="15" hidden="1">
      <c r="A45" t="s">
        <v>174</v>
      </c>
    </row>
    <row r="46" ht="15" hidden="1">
      <c r="A46" t="s">
        <v>196</v>
      </c>
    </row>
    <row r="47" ht="15" hidden="1">
      <c r="A47" t="s">
        <v>121</v>
      </c>
    </row>
    <row r="48" ht="15" hidden="1">
      <c r="A48" t="s">
        <v>122</v>
      </c>
    </row>
    <row r="49" ht="15" hidden="1">
      <c r="A49" t="s">
        <v>123</v>
      </c>
    </row>
    <row r="50" ht="15" hidden="1">
      <c r="A50" t="s">
        <v>273</v>
      </c>
    </row>
    <row r="51" ht="15" hidden="1">
      <c r="A51" t="s">
        <v>124</v>
      </c>
    </row>
    <row r="52" ht="15" hidden="1"/>
    <row r="53" ht="15" hidden="1"/>
  </sheetData>
  <sheetProtection/>
  <mergeCells count="98">
    <mergeCell ref="A1:A2"/>
    <mergeCell ref="B1:K1"/>
    <mergeCell ref="B2:K2"/>
    <mergeCell ref="A3:K3"/>
    <mergeCell ref="B4:K4"/>
    <mergeCell ref="B5:H5"/>
    <mergeCell ref="J5:K5"/>
    <mergeCell ref="A6:B6"/>
    <mergeCell ref="C6:K6"/>
    <mergeCell ref="A7:B8"/>
    <mergeCell ref="C7:F8"/>
    <mergeCell ref="G7:I8"/>
    <mergeCell ref="J7:K8"/>
    <mergeCell ref="A9:B9"/>
    <mergeCell ref="C9:F9"/>
    <mergeCell ref="G9:I9"/>
    <mergeCell ref="J9:K9"/>
    <mergeCell ref="A10:C11"/>
    <mergeCell ref="D10:G10"/>
    <mergeCell ref="H10:H11"/>
    <mergeCell ref="I10:I11"/>
    <mergeCell ref="J10:J11"/>
    <mergeCell ref="K10:K11"/>
    <mergeCell ref="D11:E11"/>
    <mergeCell ref="F11:G11"/>
    <mergeCell ref="A12:C12"/>
    <mergeCell ref="D12:E12"/>
    <mergeCell ref="F12:G12"/>
    <mergeCell ref="A13:C13"/>
    <mergeCell ref="D13:E13"/>
    <mergeCell ref="F13:G13"/>
    <mergeCell ref="A14:C14"/>
    <mergeCell ref="D14:E14"/>
    <mergeCell ref="F14:G14"/>
    <mergeCell ref="A15:C15"/>
    <mergeCell ref="D15:E15"/>
    <mergeCell ref="F15:G15"/>
    <mergeCell ref="A16:C16"/>
    <mergeCell ref="D16:E16"/>
    <mergeCell ref="F16:G16"/>
    <mergeCell ref="A17:C17"/>
    <mergeCell ref="D17:E17"/>
    <mergeCell ref="F17:G17"/>
    <mergeCell ref="A18:C18"/>
    <mergeCell ref="D18:E18"/>
    <mergeCell ref="F18:G18"/>
    <mergeCell ref="A19:C19"/>
    <mergeCell ref="D19:E19"/>
    <mergeCell ref="F19:G19"/>
    <mergeCell ref="A20:C20"/>
    <mergeCell ref="D20:E20"/>
    <mergeCell ref="F20:G20"/>
    <mergeCell ref="A21:C21"/>
    <mergeCell ref="D21:E21"/>
    <mergeCell ref="F21:G21"/>
    <mergeCell ref="A22:C22"/>
    <mergeCell ref="D22:E22"/>
    <mergeCell ref="F22:G22"/>
    <mergeCell ref="A23:C23"/>
    <mergeCell ref="D23:E23"/>
    <mergeCell ref="F23:G23"/>
    <mergeCell ref="A24:C24"/>
    <mergeCell ref="D24:E24"/>
    <mergeCell ref="F24:G24"/>
    <mergeCell ref="A25:C25"/>
    <mergeCell ref="D25:E25"/>
    <mergeCell ref="F25:G25"/>
    <mergeCell ref="A26:J26"/>
    <mergeCell ref="A27:C27"/>
    <mergeCell ref="D27:E27"/>
    <mergeCell ref="F27:G27"/>
    <mergeCell ref="H27:I27"/>
    <mergeCell ref="A28:C28"/>
    <mergeCell ref="D28:E28"/>
    <mergeCell ref="F28:G28"/>
    <mergeCell ref="H28:I28"/>
    <mergeCell ref="A29:C29"/>
    <mergeCell ref="D29:E29"/>
    <mergeCell ref="F29:G29"/>
    <mergeCell ref="H29:I29"/>
    <mergeCell ref="A30:C30"/>
    <mergeCell ref="D30:E30"/>
    <mergeCell ref="F30:G30"/>
    <mergeCell ref="H30:I30"/>
    <mergeCell ref="A31:C31"/>
    <mergeCell ref="D31:E31"/>
    <mergeCell ref="F31:G31"/>
    <mergeCell ref="H31:I31"/>
    <mergeCell ref="A32:C32"/>
    <mergeCell ref="D32:E32"/>
    <mergeCell ref="F32:G32"/>
    <mergeCell ref="H32:I32"/>
    <mergeCell ref="A33:H33"/>
    <mergeCell ref="I33:J33"/>
    <mergeCell ref="B35:J35"/>
    <mergeCell ref="B36:J36"/>
    <mergeCell ref="B37:J37"/>
    <mergeCell ref="B38:J38"/>
  </mergeCells>
  <dataValidations count="2">
    <dataValidation type="list" allowBlank="1" showInputMessage="1" showErrorMessage="1" prompt="Elegir un objetivo estratégico de la lista" sqref="C6:K6">
      <formula1>$A$44:$A$51</formula1>
    </dataValidation>
    <dataValidation allowBlank="1" showInputMessage="1" showErrorMessage="1" prompt="Registre para el período en cuestión, el valor de las inversiones de acuerdo con la fuente de recursos" sqref="K28:K30 D28:F31 H28:H31 B29:B31 J28:J32"/>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jota</dc:creator>
  <cp:keywords/>
  <dc:description/>
  <cp:lastModifiedBy>Usuario</cp:lastModifiedBy>
  <cp:lastPrinted>2016-02-17T23:08:01Z</cp:lastPrinted>
  <dcterms:created xsi:type="dcterms:W3CDTF">2009-07-14T19:55:49Z</dcterms:created>
  <dcterms:modified xsi:type="dcterms:W3CDTF">2016-03-02T13:39:15Z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