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Google Drive\VICEINV\Formatos\"/>
    </mc:Choice>
  </mc:AlternateContent>
  <bookViews>
    <workbookView xWindow="0" yWindow="0" windowWidth="24000" windowHeight="9600" firstSheet="2" activeTab="7"/>
  </bookViews>
  <sheets>
    <sheet name="Información del grupo" sheetId="8" r:id="rId1"/>
    <sheet name="Instrucciones" sheetId="10" r:id="rId2"/>
    <sheet name="Producción en revistas" sheetId="1" r:id="rId3"/>
    <sheet name="Homologación" sheetId="2" r:id="rId4"/>
    <sheet name="Formación" sheetId="3" r:id="rId5"/>
    <sheet name="Recursos Externos" sheetId="9" r:id="rId6"/>
    <sheet name="Calculadora" sheetId="5" state="hidden" r:id="rId7"/>
    <sheet name="Resultado" sheetId="7" r:id="rId8"/>
  </sheets>
  <definedNames>
    <definedName name="_xlnm._FilterDatabase" localSheetId="0" hidden="1">'Información del grupo'!$Z$1:$Z$27</definedName>
  </definedNames>
  <calcPr calcId="162913"/>
</workbook>
</file>

<file path=xl/calcChain.xml><?xml version="1.0" encoding="utf-8"?>
<calcChain xmlns="http://schemas.openxmlformats.org/spreadsheetml/2006/main">
  <c r="K4" i="3" l="1"/>
  <c r="K3"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2" i="3"/>
  <c r="Q12" i="5" l="1"/>
  <c r="Q11" i="5"/>
  <c r="Q10" i="5"/>
  <c r="Q9" i="5"/>
  <c r="Q8" i="5"/>
  <c r="Q7" i="5"/>
  <c r="Q6" i="5"/>
  <c r="Q5" i="5"/>
  <c r="Q4" i="5"/>
  <c r="Q13" i="5" l="1"/>
  <c r="M32" i="9"/>
  <c r="M64" i="9"/>
  <c r="M96" i="9"/>
  <c r="L3" i="9"/>
  <c r="M3" i="9" s="1"/>
  <c r="L4" i="9"/>
  <c r="M4" i="9" s="1"/>
  <c r="L5" i="9"/>
  <c r="M5" i="9" s="1"/>
  <c r="L6" i="9"/>
  <c r="M6" i="9" s="1"/>
  <c r="L7" i="9"/>
  <c r="M7" i="9" s="1"/>
  <c r="L8" i="9"/>
  <c r="M8" i="9" s="1"/>
  <c r="L9" i="9"/>
  <c r="M9" i="9" s="1"/>
  <c r="L10" i="9"/>
  <c r="M10" i="9" s="1"/>
  <c r="L11" i="9"/>
  <c r="M11" i="9" s="1"/>
  <c r="L12" i="9"/>
  <c r="M12" i="9" s="1"/>
  <c r="L13" i="9"/>
  <c r="M13" i="9" s="1"/>
  <c r="L14" i="9"/>
  <c r="M14" i="9" s="1"/>
  <c r="L15" i="9"/>
  <c r="M15" i="9" s="1"/>
  <c r="L16" i="9"/>
  <c r="M16" i="9" s="1"/>
  <c r="L17" i="9"/>
  <c r="M17" i="9" s="1"/>
  <c r="L18" i="9"/>
  <c r="M18" i="9" s="1"/>
  <c r="L19" i="9"/>
  <c r="M19" i="9" s="1"/>
  <c r="L20" i="9"/>
  <c r="M20" i="9" s="1"/>
  <c r="L21" i="9"/>
  <c r="M21" i="9" s="1"/>
  <c r="L22" i="9"/>
  <c r="M22" i="9" s="1"/>
  <c r="L23" i="9"/>
  <c r="M23" i="9" s="1"/>
  <c r="L24" i="9"/>
  <c r="M24" i="9" s="1"/>
  <c r="L25" i="9"/>
  <c r="M25" i="9" s="1"/>
  <c r="L26" i="9"/>
  <c r="M26" i="9" s="1"/>
  <c r="L27" i="9"/>
  <c r="M27" i="9" s="1"/>
  <c r="L28" i="9"/>
  <c r="M28" i="9" s="1"/>
  <c r="L29" i="9"/>
  <c r="M29" i="9" s="1"/>
  <c r="L30" i="9"/>
  <c r="M30" i="9" s="1"/>
  <c r="L31" i="9"/>
  <c r="M31" i="9" s="1"/>
  <c r="L32" i="9"/>
  <c r="L33" i="9"/>
  <c r="M33" i="9" s="1"/>
  <c r="L34" i="9"/>
  <c r="M34" i="9" s="1"/>
  <c r="L35" i="9"/>
  <c r="M35" i="9" s="1"/>
  <c r="L36" i="9"/>
  <c r="M36" i="9" s="1"/>
  <c r="L37" i="9"/>
  <c r="M37" i="9" s="1"/>
  <c r="L38" i="9"/>
  <c r="M38" i="9" s="1"/>
  <c r="L39" i="9"/>
  <c r="M39" i="9" s="1"/>
  <c r="L40" i="9"/>
  <c r="M40" i="9" s="1"/>
  <c r="L41" i="9"/>
  <c r="M41" i="9" s="1"/>
  <c r="L42" i="9"/>
  <c r="M42" i="9" s="1"/>
  <c r="L43" i="9"/>
  <c r="M43" i="9" s="1"/>
  <c r="L44" i="9"/>
  <c r="M44" i="9" s="1"/>
  <c r="L45" i="9"/>
  <c r="M45" i="9" s="1"/>
  <c r="L46" i="9"/>
  <c r="M46" i="9" s="1"/>
  <c r="L47" i="9"/>
  <c r="M47" i="9" s="1"/>
  <c r="L48" i="9"/>
  <c r="M48" i="9" s="1"/>
  <c r="L49" i="9"/>
  <c r="M49" i="9" s="1"/>
  <c r="L50" i="9"/>
  <c r="M50" i="9" s="1"/>
  <c r="L51" i="9"/>
  <c r="M51" i="9" s="1"/>
  <c r="L52" i="9"/>
  <c r="M52" i="9" s="1"/>
  <c r="L53" i="9"/>
  <c r="M53" i="9" s="1"/>
  <c r="L54" i="9"/>
  <c r="M54" i="9" s="1"/>
  <c r="L55" i="9"/>
  <c r="M55" i="9" s="1"/>
  <c r="L56" i="9"/>
  <c r="M56" i="9" s="1"/>
  <c r="L57" i="9"/>
  <c r="M57" i="9" s="1"/>
  <c r="L58" i="9"/>
  <c r="M58" i="9" s="1"/>
  <c r="L59" i="9"/>
  <c r="M59" i="9" s="1"/>
  <c r="L60" i="9"/>
  <c r="M60" i="9" s="1"/>
  <c r="L61" i="9"/>
  <c r="M61" i="9" s="1"/>
  <c r="L62" i="9"/>
  <c r="M62" i="9" s="1"/>
  <c r="L63" i="9"/>
  <c r="M63" i="9" s="1"/>
  <c r="L64" i="9"/>
  <c r="L65" i="9"/>
  <c r="M65" i="9" s="1"/>
  <c r="L66" i="9"/>
  <c r="M66" i="9" s="1"/>
  <c r="L67" i="9"/>
  <c r="M67" i="9" s="1"/>
  <c r="L68" i="9"/>
  <c r="M68" i="9" s="1"/>
  <c r="L69" i="9"/>
  <c r="M69" i="9" s="1"/>
  <c r="L70" i="9"/>
  <c r="M70" i="9" s="1"/>
  <c r="L71" i="9"/>
  <c r="M71" i="9" s="1"/>
  <c r="L72" i="9"/>
  <c r="M72" i="9" s="1"/>
  <c r="L73" i="9"/>
  <c r="M73" i="9" s="1"/>
  <c r="L74" i="9"/>
  <c r="M74" i="9" s="1"/>
  <c r="L75" i="9"/>
  <c r="M75" i="9" s="1"/>
  <c r="L76" i="9"/>
  <c r="M76" i="9" s="1"/>
  <c r="L77" i="9"/>
  <c r="M77" i="9" s="1"/>
  <c r="L78" i="9"/>
  <c r="M78" i="9" s="1"/>
  <c r="L79" i="9"/>
  <c r="M79" i="9" s="1"/>
  <c r="L80" i="9"/>
  <c r="M80" i="9" s="1"/>
  <c r="L81" i="9"/>
  <c r="M81" i="9" s="1"/>
  <c r="L82" i="9"/>
  <c r="M82" i="9" s="1"/>
  <c r="L83" i="9"/>
  <c r="M83" i="9" s="1"/>
  <c r="L84" i="9"/>
  <c r="M84" i="9" s="1"/>
  <c r="L85" i="9"/>
  <c r="M85" i="9" s="1"/>
  <c r="L86" i="9"/>
  <c r="M86" i="9" s="1"/>
  <c r="L87" i="9"/>
  <c r="M87" i="9" s="1"/>
  <c r="L88" i="9"/>
  <c r="M88" i="9" s="1"/>
  <c r="L89" i="9"/>
  <c r="M89" i="9" s="1"/>
  <c r="L90" i="9"/>
  <c r="M90" i="9" s="1"/>
  <c r="L91" i="9"/>
  <c r="M91" i="9" s="1"/>
  <c r="L92" i="9"/>
  <c r="M92" i="9" s="1"/>
  <c r="L93" i="9"/>
  <c r="M93" i="9" s="1"/>
  <c r="L94" i="9"/>
  <c r="M94" i="9" s="1"/>
  <c r="L95" i="9"/>
  <c r="M95" i="9" s="1"/>
  <c r="L96" i="9"/>
  <c r="L97" i="9"/>
  <c r="M97" i="9" s="1"/>
  <c r="L98" i="9"/>
  <c r="M98" i="9" s="1"/>
  <c r="L2" i="9"/>
  <c r="M2" i="9" s="1"/>
  <c r="F37" i="5"/>
  <c r="F36" i="5"/>
  <c r="F30" i="5"/>
  <c r="F29" i="5"/>
  <c r="F23" i="5"/>
  <c r="F22" i="5"/>
  <c r="F16" i="5"/>
  <c r="F15" i="5"/>
  <c r="F9" i="5"/>
  <c r="F8" i="5"/>
  <c r="P3" i="5" l="1"/>
  <c r="Q3" i="5"/>
  <c r="Q14" i="5" s="1"/>
  <c r="Q17" i="5" s="1"/>
  <c r="J3"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2" i="2"/>
  <c r="L3" i="1" l="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2" i="1"/>
  <c r="L19" i="7" l="1"/>
  <c r="L18" i="7"/>
  <c r="L17" i="7"/>
  <c r="P4" i="5" l="1"/>
  <c r="P5" i="5"/>
  <c r="P6" i="5"/>
  <c r="P7" i="5"/>
  <c r="P8" i="5"/>
  <c r="P9" i="5"/>
  <c r="P10" i="5"/>
  <c r="P11" i="5"/>
  <c r="P12" i="5"/>
  <c r="P13" i="5" l="1"/>
  <c r="U3" i="9" s="1"/>
  <c r="P14" i="5"/>
  <c r="K13" i="7"/>
  <c r="U4" i="9" l="1"/>
  <c r="V4" i="9" s="1"/>
  <c r="P17" i="5"/>
  <c r="V3" i="9"/>
  <c r="V5" i="9" l="1"/>
  <c r="J13" i="7"/>
  <c r="J19" i="7" s="1"/>
  <c r="F32" i="5"/>
  <c r="F25" i="5"/>
  <c r="F18" i="5"/>
  <c r="F11" i="5"/>
  <c r="F4" i="5"/>
  <c r="F35" i="5" l="1"/>
  <c r="F34" i="5"/>
  <c r="F33" i="5"/>
  <c r="F31" i="5"/>
  <c r="F28" i="5"/>
  <c r="F27" i="5"/>
  <c r="F26" i="5"/>
  <c r="F24" i="5"/>
  <c r="F21" i="5"/>
  <c r="F20" i="5"/>
  <c r="F19" i="5"/>
  <c r="F17" i="5"/>
  <c r="F14" i="5"/>
  <c r="F13" i="5"/>
  <c r="F12" i="5"/>
  <c r="F10" i="5"/>
  <c r="F7" i="5"/>
  <c r="F6" i="5"/>
  <c r="F3" i="5"/>
  <c r="F5" i="5"/>
  <c r="I4" i="5" l="1"/>
  <c r="I5" i="5"/>
  <c r="I10" i="5"/>
  <c r="I11" i="5"/>
  <c r="I12" i="5"/>
  <c r="I3" i="5"/>
  <c r="M4" i="5"/>
  <c r="M5" i="5"/>
  <c r="M6" i="5"/>
  <c r="M7" i="5"/>
  <c r="M8" i="5"/>
  <c r="M9" i="5"/>
  <c r="M10" i="5"/>
  <c r="M11" i="5"/>
  <c r="M12" i="5"/>
  <c r="M3" i="5"/>
  <c r="I9" i="5" l="1"/>
  <c r="I8" i="5"/>
  <c r="I7" i="5"/>
  <c r="I6" i="5"/>
  <c r="M13" i="5"/>
  <c r="M14" i="5"/>
  <c r="M16" i="5" l="1"/>
  <c r="R6" i="2"/>
  <c r="S6" i="2" s="1"/>
  <c r="M15" i="5"/>
  <c r="R5" i="2"/>
  <c r="S5" i="2" s="1"/>
  <c r="I14" i="5"/>
  <c r="R4" i="2" s="1"/>
  <c r="S4" i="2" s="1"/>
  <c r="I13" i="5"/>
  <c r="M17" i="5" l="1"/>
  <c r="J12" i="7" s="1"/>
  <c r="I17" i="5"/>
  <c r="J11" i="7" s="1"/>
  <c r="R3" i="2"/>
  <c r="S3" i="2" s="1"/>
  <c r="S7" i="2" s="1"/>
  <c r="C4" i="5" l="1"/>
  <c r="C3" i="5"/>
  <c r="C6" i="5"/>
  <c r="C5" i="5"/>
  <c r="C10" i="5" l="1"/>
  <c r="C9" i="5"/>
  <c r="C8" i="5"/>
  <c r="C7" i="5"/>
  <c r="C14" i="5"/>
  <c r="C13" i="5"/>
  <c r="C12" i="5"/>
  <c r="C11" i="5"/>
  <c r="C22" i="5"/>
  <c r="C21" i="5"/>
  <c r="C20" i="5"/>
  <c r="C19" i="5"/>
  <c r="C18" i="5"/>
  <c r="C17" i="5"/>
  <c r="C16" i="5"/>
  <c r="C15" i="5"/>
  <c r="C23" i="5" l="1"/>
  <c r="C24" i="5"/>
  <c r="C25" i="5"/>
  <c r="C26" i="5"/>
  <c r="C29" i="5" l="1"/>
  <c r="X4" i="1"/>
  <c r="Y4" i="1" s="1"/>
  <c r="F39" i="5"/>
  <c r="S4" i="3" s="1"/>
  <c r="T4" i="3" s="1"/>
  <c r="F38" i="5"/>
  <c r="S3" i="3" s="1"/>
  <c r="T3" i="3" s="1"/>
  <c r="F44" i="5" l="1"/>
  <c r="S9" i="3" s="1"/>
  <c r="T9" i="3" s="1"/>
  <c r="F42" i="5"/>
  <c r="S7" i="3" s="1"/>
  <c r="T7" i="3" s="1"/>
  <c r="F41" i="5"/>
  <c r="S6" i="3" s="1"/>
  <c r="T6" i="3" s="1"/>
  <c r="F40" i="5"/>
  <c r="S5" i="3" s="1"/>
  <c r="T5" i="3" s="1"/>
  <c r="C28" i="5"/>
  <c r="X5" i="1"/>
  <c r="Y5" i="1" s="1"/>
  <c r="C27" i="5"/>
  <c r="X6" i="1"/>
  <c r="Y6" i="1" s="1"/>
  <c r="C30" i="5"/>
  <c r="X3" i="1"/>
  <c r="F43" i="5"/>
  <c r="S8" i="3" s="1"/>
  <c r="T8" i="3" s="1"/>
  <c r="T10" i="3" l="1"/>
  <c r="F52" i="5"/>
  <c r="J10" i="7" s="1"/>
  <c r="C31" i="5"/>
  <c r="J9" i="7" s="1"/>
  <c r="J17" i="7" s="1"/>
  <c r="Y3" i="1"/>
  <c r="Y7" i="1" s="1"/>
  <c r="X7" i="1"/>
  <c r="J14" i="7" l="1"/>
  <c r="J20" i="7" s="1"/>
  <c r="J18" i="7"/>
  <c r="B53" i="5"/>
  <c r="G53" i="5" s="1"/>
  <c r="J21" i="7" l="1"/>
  <c r="G56" i="5"/>
  <c r="G55" i="5"/>
  <c r="G54" i="5"/>
</calcChain>
</file>

<file path=xl/sharedStrings.xml><?xml version="1.0" encoding="utf-8"?>
<sst xmlns="http://schemas.openxmlformats.org/spreadsheetml/2006/main" count="703" uniqueCount="363">
  <si>
    <t>Número</t>
  </si>
  <si>
    <t>Título del Artículo</t>
  </si>
  <si>
    <t>Autor Principal del Grupo</t>
  </si>
  <si>
    <t>Revista</t>
  </si>
  <si>
    <t>Puntos por revista</t>
  </si>
  <si>
    <t>Q4</t>
  </si>
  <si>
    <t>Q3</t>
  </si>
  <si>
    <t>Q2</t>
  </si>
  <si>
    <t>Q1</t>
  </si>
  <si>
    <t>Cantidad de artículos</t>
  </si>
  <si>
    <t>Año</t>
  </si>
  <si>
    <t>Total Publicaciones</t>
  </si>
  <si>
    <t>Puntajes por cuartil</t>
  </si>
  <si>
    <t>Total de Puntuación</t>
  </si>
  <si>
    <t>Cuartiles</t>
  </si>
  <si>
    <t>PUBLICACIONES EN REVISTAS</t>
  </si>
  <si>
    <t>DM</t>
  </si>
  <si>
    <t>DG</t>
  </si>
  <si>
    <t>MG</t>
  </si>
  <si>
    <t>MM</t>
  </si>
  <si>
    <t>Nivel de Formación</t>
  </si>
  <si>
    <t>Estado</t>
  </si>
  <si>
    <t>Doctorado</t>
  </si>
  <si>
    <t>Maestría</t>
  </si>
  <si>
    <t>Finalizado</t>
  </si>
  <si>
    <t>Matriculado</t>
  </si>
  <si>
    <t>No Aplica</t>
  </si>
  <si>
    <t>Título del trabajo o proyecto</t>
  </si>
  <si>
    <t>Nombre del Estudiante</t>
  </si>
  <si>
    <t>Número de identificación del estudiante</t>
  </si>
  <si>
    <t>Programa Académico</t>
  </si>
  <si>
    <t>FORMACIÓN</t>
  </si>
  <si>
    <t>PUNTUACIÓN TOTAL</t>
  </si>
  <si>
    <t>Puntaje en Publicaciones en Revistas</t>
  </si>
  <si>
    <t>Puntaje en Formación de Recursos Humanos</t>
  </si>
  <si>
    <t>Puntaje en Patentes</t>
  </si>
  <si>
    <t>CÓMITE PARA EL DESARROLLO DE LA INVESTIGACIÓN -CODI-</t>
  </si>
  <si>
    <t>VICERRECTORÍA DE INVESTIGACIÓN</t>
  </si>
  <si>
    <t>PUNTOS OBTENIDOS POR EL GRUPO DE INVESTIGACIÓN</t>
  </si>
  <si>
    <t>Decisión</t>
  </si>
  <si>
    <t>RESULTADO FINAL</t>
  </si>
  <si>
    <t>TOTAL DE PUNTAJE OBTENIDO</t>
  </si>
  <si>
    <t>Nombre del Grupo</t>
  </si>
  <si>
    <t>Código del Grupo</t>
  </si>
  <si>
    <t>Coordinador del Grupo</t>
  </si>
  <si>
    <t>Dependencia del Grupo</t>
  </si>
  <si>
    <t>Centro de Investigación que presenta</t>
  </si>
  <si>
    <t>Explotada</t>
  </si>
  <si>
    <t>No Explotada</t>
  </si>
  <si>
    <t>Cuartil de la Revista ISI</t>
  </si>
  <si>
    <t>Cuartil de la Revista SCOPUS</t>
  </si>
  <si>
    <t>Categoría Publindex</t>
  </si>
  <si>
    <t>Cuartil Final</t>
  </si>
  <si>
    <t>PATENTES</t>
  </si>
  <si>
    <t>COMPROMISOS ASUMIDOS</t>
  </si>
  <si>
    <t>Puntuación mínima en producción</t>
  </si>
  <si>
    <t>Puntuación mínima en formación</t>
  </si>
  <si>
    <t>PUNTUACIÓN COMPROMETIDA</t>
  </si>
  <si>
    <t>B</t>
  </si>
  <si>
    <t>A1</t>
  </si>
  <si>
    <t>A2</t>
  </si>
  <si>
    <t>CENTROS DE INVESTIGACIÓN</t>
  </si>
  <si>
    <t>Corporación Académica Ambiental</t>
  </si>
  <si>
    <t>Corporación de Patologías Tropicales</t>
  </si>
  <si>
    <t>Centro de Investigación en Ciencias Exactas</t>
  </si>
  <si>
    <t>Sede de Investigación Universitaria</t>
  </si>
  <si>
    <t>Centro de Investigación en Ciencias Sociales y Humanas</t>
  </si>
  <si>
    <t>Instituto de Estudios Regionales</t>
  </si>
  <si>
    <t>Instituto de Estudios Políticos</t>
  </si>
  <si>
    <t>Centro de Investigaciones y Consultorías</t>
  </si>
  <si>
    <t>Centro de Investigaciones Jurídicas</t>
  </si>
  <si>
    <t>Centro de Investigación y Extensión Escuela de Microbiología</t>
  </si>
  <si>
    <t>Instituto de Filosofía</t>
  </si>
  <si>
    <t>Escuela Interamericana de Bibliotecología</t>
  </si>
  <si>
    <t>Centros de Investigación Ambiental y de Ingeniería</t>
  </si>
  <si>
    <t>Centro de Investigación Facultad de Artes</t>
  </si>
  <si>
    <t>Centro de Investigación Facultad de Enfermería</t>
  </si>
  <si>
    <t>Centro de Investigación Facultad de Odontología</t>
  </si>
  <si>
    <t>Centro de Investigación Facultad Nacional de Salud Pública</t>
  </si>
  <si>
    <t>Centro de Investigación Alimentaria y de Nutrición</t>
  </si>
  <si>
    <t>Centro de Investigaciones Agrarias</t>
  </si>
  <si>
    <t>Centro de Investigaciones en Ciencias del Deporte</t>
  </si>
  <si>
    <t>Centro de Investigaciones Educativas y Pedagógicas</t>
  </si>
  <si>
    <t>Centro de Investigación Escuela de Idiomas</t>
  </si>
  <si>
    <t>Instituto de Investigaciones Médicas</t>
  </si>
  <si>
    <t>Centro de Innovación e Investigación Farmacéutica y Alimentaria -CENQFAL-</t>
  </si>
  <si>
    <t>Centros de Investigación y Extensión de Comunicaciones</t>
  </si>
  <si>
    <t>Categorías</t>
  </si>
  <si>
    <t>Sin Categoría</t>
  </si>
  <si>
    <t>Publindex</t>
  </si>
  <si>
    <t>C</t>
  </si>
  <si>
    <t>Estimación de la Puntuación</t>
  </si>
  <si>
    <t>Cuartil de la Publicación</t>
  </si>
  <si>
    <t>Puntos por cuartil</t>
  </si>
  <si>
    <t>Cantidad de Documentos</t>
  </si>
  <si>
    <t>Puntuación</t>
  </si>
  <si>
    <t>Puntuación Total</t>
  </si>
  <si>
    <t>Tipo de Material</t>
  </si>
  <si>
    <t>Tipos de Material</t>
  </si>
  <si>
    <t>Libro resultado de investigación reseñado en revista</t>
  </si>
  <si>
    <t>Capítulo de libro resultado de investigación reseñado en revista</t>
  </si>
  <si>
    <t>Variedad vegetal, animal o cepa</t>
  </si>
  <si>
    <t>Diseño industrial</t>
  </si>
  <si>
    <t>Esquema de Circuito Integrado</t>
  </si>
  <si>
    <t>Software</t>
  </si>
  <si>
    <t>Planta Piloto</t>
  </si>
  <si>
    <t>Prototipo Industrial</t>
  </si>
  <si>
    <t>Spin-off</t>
  </si>
  <si>
    <t>Regulaciones, normas, reglamentos técnicos y políticas públicas</t>
  </si>
  <si>
    <t>Creación de obra artística</t>
  </si>
  <si>
    <t>Cortometraje o largometraje</t>
  </si>
  <si>
    <t>Partitura</t>
  </si>
  <si>
    <t>Producción discográfica digital en la que el grupo dirije y/o interpreta obras musicales</t>
  </si>
  <si>
    <t>Concierto público: Dirección y/o solistas instrumentales y vocales</t>
  </si>
  <si>
    <t>Exposición de artes visuales</t>
  </si>
  <si>
    <t>Realización de videos documentales y obras de arte</t>
  </si>
  <si>
    <t>Realización de multimedias</t>
  </si>
  <si>
    <t>Guión, dramaturgia, cuento, poesía, novela, literatura en general</t>
  </si>
  <si>
    <t>Libro resultado de investigación no reseñado en revista</t>
  </si>
  <si>
    <t>Capítulo de libro resultado de investigación no reseñado en revista</t>
  </si>
  <si>
    <t>Patente</t>
  </si>
  <si>
    <t>Título del Material</t>
  </si>
  <si>
    <t>Puntos Asignados</t>
  </si>
  <si>
    <t>Año de realización</t>
  </si>
  <si>
    <t>Homologación</t>
  </si>
  <si>
    <t>HOMOLOGACIÓN</t>
  </si>
  <si>
    <t>Cuartil Homologado</t>
  </si>
  <si>
    <t>Cantidad de Productos</t>
  </si>
  <si>
    <t>Puntuación total</t>
  </si>
  <si>
    <t>Puntuación Homologada</t>
  </si>
  <si>
    <t>Colciencias</t>
  </si>
  <si>
    <t>UdeA</t>
  </si>
  <si>
    <t>Año de graduación o primera cohorte</t>
  </si>
  <si>
    <t>PG</t>
  </si>
  <si>
    <t>JIColciencias</t>
  </si>
  <si>
    <t>JIUdeA</t>
  </si>
  <si>
    <t>Total Puntuación</t>
  </si>
  <si>
    <t>Cantidad de Estudiantes</t>
  </si>
  <si>
    <t>Puntos por Nivel</t>
  </si>
  <si>
    <t>Puntuación en Publicaciones</t>
  </si>
  <si>
    <t>Puntuación en Formación</t>
  </si>
  <si>
    <t>Puntuación en Recursos</t>
  </si>
  <si>
    <t>Productos en Homologación</t>
  </si>
  <si>
    <t>Puntuación mínima en recursos (Opcional)</t>
  </si>
  <si>
    <t>Puntuación comprometida</t>
  </si>
  <si>
    <t>Año de Formación</t>
  </si>
  <si>
    <t>Graduado de Doctorado</t>
  </si>
  <si>
    <t>Graduado de Maestría</t>
  </si>
  <si>
    <t>Graduado de Pregrado</t>
  </si>
  <si>
    <t>Matriculado en Doctorado</t>
  </si>
  <si>
    <t>Matriculado en Maestría</t>
  </si>
  <si>
    <t>Joven Investigador UdeA</t>
  </si>
  <si>
    <t>Joven Investigador Colciencias</t>
  </si>
  <si>
    <t>Oficina de Radicación / Acta Comité de Asignación de Puntaje</t>
  </si>
  <si>
    <t>Número del Proyecto</t>
  </si>
  <si>
    <t>Título del Proyecto</t>
  </si>
  <si>
    <t>Fuente financiadora</t>
  </si>
  <si>
    <t>Tipo de fuente financiadora</t>
  </si>
  <si>
    <t>Origen de la fuente financiadora</t>
  </si>
  <si>
    <t>Recursos en Especie</t>
  </si>
  <si>
    <t>Año de Inicio del proyecto</t>
  </si>
  <si>
    <t>Recursos Frescos</t>
  </si>
  <si>
    <t>Nacional</t>
  </si>
  <si>
    <t>Extranjero</t>
  </si>
  <si>
    <t>Pública</t>
  </si>
  <si>
    <t>Privada</t>
  </si>
  <si>
    <t>Total de recursos normalizados</t>
  </si>
  <si>
    <t>OBTENCIÓN DE RECURSOS</t>
  </si>
  <si>
    <t>Puntos por recursos</t>
  </si>
  <si>
    <t>Fuente</t>
  </si>
  <si>
    <t>Total de Recursos</t>
  </si>
  <si>
    <t>Aprobado</t>
  </si>
  <si>
    <t>No Aprobado</t>
  </si>
  <si>
    <t>Revisión Centro de Investigación</t>
  </si>
  <si>
    <t>Observaciones</t>
  </si>
  <si>
    <t>Revisión de Centro de Investigación</t>
  </si>
  <si>
    <t>Revisión</t>
  </si>
  <si>
    <t>Puntuación por formación</t>
  </si>
  <si>
    <t>Verificación del Centro de Investigación</t>
  </si>
  <si>
    <t>¿Cumple con el total de puntos comprometidos?</t>
  </si>
  <si>
    <t>¿Cumple con la cantidad de puntos mínimos comprometidos en producción?</t>
  </si>
  <si>
    <t>¿Cumple con la cantidad mínima de puntos comprometidos en formación?</t>
  </si>
  <si>
    <t>¿Cumple con la cantidad mínima de puntos en recursos externos, o recuperó la misma cantidad de los recursos asignados?</t>
  </si>
  <si>
    <t>Recursos externos</t>
  </si>
  <si>
    <t>ESTRATEGIA DE SOSTENIBILIDAD 2016-2017</t>
  </si>
  <si>
    <t>Simulación</t>
  </si>
  <si>
    <t>Código</t>
  </si>
  <si>
    <t>Nombre del campo</t>
  </si>
  <si>
    <t>Descripción</t>
  </si>
  <si>
    <t>Tipo de campo</t>
  </si>
  <si>
    <t>El presente archivo constituye una plantilla en la cual los grupos de investigación beneficiados por la Estrategia de Sostenibilidad 2016-2017 pueden tener registro de la producción con la que cumplen los compromisos asumidos en la Estrategia. A continuación se encuentran los instructivos para el diligenciamiento de cada campo.</t>
  </si>
  <si>
    <t>Producción en Revistas</t>
  </si>
  <si>
    <t>PR-01</t>
  </si>
  <si>
    <t>Modificable</t>
  </si>
  <si>
    <t>PR-02</t>
  </si>
  <si>
    <t>PR-03</t>
  </si>
  <si>
    <t>Autor principal del grupo</t>
  </si>
  <si>
    <t>PR-04</t>
  </si>
  <si>
    <t>PR-05</t>
  </si>
  <si>
    <t>Ingresar el año en el cual fue publicado el artículo. Se aceptan valores, incluyendo, entre 2015 y 2019. Datos por fuera de este rango no se consideran para el cumplimiento de compromisos</t>
  </si>
  <si>
    <t>Año Modificable</t>
  </si>
  <si>
    <t>PR-06</t>
  </si>
  <si>
    <t>Cuartil de la revista en ISI</t>
  </si>
  <si>
    <t>Ingesar el cuartil en el que se ubica la revista.
Si la revista tiene cuartiles diferentes entre el año de publicación y el último año disponible, se debe ubicar el cuartil más alto.
Si la revista tiene cuartiles diferentes en distintas áreas temáticas, se debe ubicar el cuartil más alto entre ellas.</t>
  </si>
  <si>
    <t>Listado no modificable</t>
  </si>
  <si>
    <t>PR-07</t>
  </si>
  <si>
    <t>Cuartil de la revista en Scopus</t>
  </si>
  <si>
    <t>PR-08</t>
  </si>
  <si>
    <t>En caso de que la revista se encuentre clasificada u homologada por Publindex, se debe ingresar aquí la categoría correspondiente.</t>
  </si>
  <si>
    <t>PR-09</t>
  </si>
  <si>
    <t>Verificación del centro de investigación</t>
  </si>
  <si>
    <r>
      <t xml:space="preserve">El centro de investigación debe verificar que la información ingresada sea correcta. Para ello, el campo tiene tres opciones:
</t>
    </r>
    <r>
      <rPr>
        <b/>
        <sz val="11"/>
        <color theme="1"/>
        <rFont val="Calibri"/>
        <family val="2"/>
        <scheme val="minor"/>
      </rPr>
      <t xml:space="preserve">Aprobado: </t>
    </r>
    <r>
      <rPr>
        <sz val="11"/>
        <color theme="1"/>
        <rFont val="Calibri"/>
        <family val="2"/>
        <scheme val="minor"/>
      </rPr>
      <t xml:space="preserve">el centro ha verificado que la información es adecuada. Se calcula puntuación.
</t>
    </r>
    <r>
      <rPr>
        <b/>
        <sz val="11"/>
        <color theme="1"/>
        <rFont val="Calibri"/>
        <family val="2"/>
        <scheme val="minor"/>
      </rPr>
      <t xml:space="preserve">No Aprobado: </t>
    </r>
    <r>
      <rPr>
        <sz val="11"/>
        <color theme="1"/>
        <rFont val="Calibri"/>
        <family val="2"/>
        <scheme val="minor"/>
      </rPr>
      <t xml:space="preserve">el centro ha verificado que la información no es adecuada. Se sugiere que el grupo revise la información.
</t>
    </r>
    <r>
      <rPr>
        <b/>
        <sz val="11"/>
        <color theme="1"/>
        <rFont val="Calibri"/>
        <family val="2"/>
        <scheme val="minor"/>
      </rPr>
      <t xml:space="preserve">Simulación: </t>
    </r>
    <r>
      <rPr>
        <sz val="11"/>
        <color theme="1"/>
        <rFont val="Calibri"/>
        <family val="2"/>
        <scheme val="minor"/>
      </rPr>
      <t>opción que permite que el grupo simule la cantidad de puntos que obtiene con la producción, sin comprometer la revisión del centro de investigación.</t>
    </r>
  </si>
  <si>
    <t>PR-10</t>
  </si>
  <si>
    <r>
      <t xml:space="preserve">Indica el cuartil final que se le ha asignado al producto. Se identifican los siguientes estados:
</t>
    </r>
    <r>
      <rPr>
        <b/>
        <sz val="11"/>
        <color theme="1"/>
        <rFont val="Calibri"/>
        <family val="2"/>
        <scheme val="minor"/>
      </rPr>
      <t xml:space="preserve">Q1: </t>
    </r>
    <r>
      <rPr>
        <sz val="11"/>
        <color theme="1"/>
        <rFont val="Calibri"/>
        <family val="2"/>
        <scheme val="minor"/>
      </rPr>
      <t xml:space="preserve">se asigna el cuartil Q1 al producto.
</t>
    </r>
    <r>
      <rPr>
        <b/>
        <sz val="11"/>
        <color theme="1"/>
        <rFont val="Calibri"/>
        <family val="2"/>
        <scheme val="minor"/>
      </rPr>
      <t>Q2: s</t>
    </r>
    <r>
      <rPr>
        <sz val="11"/>
        <color theme="1"/>
        <rFont val="Calibri"/>
        <family val="2"/>
        <scheme val="minor"/>
      </rPr>
      <t xml:space="preserve">e asigna el cuartil Q2 al producto.
</t>
    </r>
    <r>
      <rPr>
        <b/>
        <sz val="11"/>
        <color theme="1"/>
        <rFont val="Calibri"/>
        <family val="2"/>
        <scheme val="minor"/>
      </rPr>
      <t xml:space="preserve">Q3: </t>
    </r>
    <r>
      <rPr>
        <sz val="11"/>
        <color theme="1"/>
        <rFont val="Calibri"/>
        <family val="2"/>
        <scheme val="minor"/>
      </rPr>
      <t xml:space="preserve">se asigna el cuartil Q3 al producto.
</t>
    </r>
    <r>
      <rPr>
        <b/>
        <sz val="11"/>
        <color theme="1"/>
        <rFont val="Calibri"/>
        <family val="2"/>
        <scheme val="minor"/>
      </rPr>
      <t xml:space="preserve">Q4: </t>
    </r>
    <r>
      <rPr>
        <sz val="11"/>
        <color theme="1"/>
        <rFont val="Calibri"/>
        <family val="2"/>
        <scheme val="minor"/>
      </rPr>
      <t xml:space="preserve">se asigna el cuartil Q4 al producto.
</t>
    </r>
    <r>
      <rPr>
        <b/>
        <sz val="11"/>
        <color theme="1"/>
        <rFont val="Calibri"/>
        <family val="2"/>
        <scheme val="minor"/>
      </rPr>
      <t xml:space="preserve">Ingresar producto: </t>
    </r>
    <r>
      <rPr>
        <sz val="11"/>
        <color theme="1"/>
        <rFont val="Calibri"/>
        <family val="2"/>
        <scheme val="minor"/>
      </rPr>
      <t xml:space="preserve">no se ha ingresado información del título del producto para verificación.
</t>
    </r>
    <r>
      <rPr>
        <b/>
        <sz val="11"/>
        <color theme="1"/>
        <rFont val="Calibri"/>
        <family val="2"/>
        <scheme val="minor"/>
      </rPr>
      <t xml:space="preserve">Verificar producto: </t>
    </r>
    <r>
      <rPr>
        <sz val="11"/>
        <color theme="1"/>
        <rFont val="Calibri"/>
        <family val="2"/>
        <scheme val="minor"/>
      </rPr>
      <t xml:space="preserve">el centro de investigación no ha aprobado el producto.
</t>
    </r>
    <r>
      <rPr>
        <b/>
        <sz val="11"/>
        <color theme="1"/>
        <rFont val="Calibri"/>
        <family val="2"/>
        <scheme val="minor"/>
      </rPr>
      <t xml:space="preserve">Verificar información de cuartiles: </t>
    </r>
    <r>
      <rPr>
        <sz val="11"/>
        <color theme="1"/>
        <rFont val="Calibri"/>
        <family val="2"/>
        <scheme val="minor"/>
      </rPr>
      <t xml:space="preserve">se ha detectado que la información de cuartiles no fue ingresada, o la revista no se encuentra clasificada en alguno de los servicios.
</t>
    </r>
    <r>
      <rPr>
        <b/>
        <sz val="11"/>
        <color theme="1"/>
        <rFont val="Calibri"/>
        <family val="2"/>
        <scheme val="minor"/>
      </rPr>
      <t xml:space="preserve">Producto posterior al plazo: </t>
    </r>
    <r>
      <rPr>
        <sz val="11"/>
        <color theme="1"/>
        <rFont val="Calibri"/>
        <family val="2"/>
        <scheme val="minor"/>
      </rPr>
      <t xml:space="preserve">el año de publicación es superior a 2020.
</t>
    </r>
    <r>
      <rPr>
        <b/>
        <sz val="11"/>
        <color theme="1"/>
        <rFont val="Calibri"/>
        <family val="2"/>
        <scheme val="minor"/>
      </rPr>
      <t>Producto anterior a la vigencia</t>
    </r>
    <r>
      <rPr>
        <sz val="11"/>
        <color theme="1"/>
        <rFont val="Calibri"/>
        <family val="2"/>
        <scheme val="minor"/>
      </rPr>
      <t>: el año de publicación es previo a 2015.</t>
    </r>
  </si>
  <si>
    <t>No modificable</t>
  </si>
  <si>
    <t>PR-11</t>
  </si>
  <si>
    <t>Estimación de la puntuación</t>
  </si>
  <si>
    <r>
      <t xml:space="preserve">Tabla que resume la puntuación obtenida por el grupo de investigación en el componente de producción:
</t>
    </r>
    <r>
      <rPr>
        <b/>
        <sz val="11"/>
        <color theme="1"/>
        <rFont val="Calibri"/>
        <family val="2"/>
        <scheme val="minor"/>
      </rPr>
      <t xml:space="preserve">Cuartil de la publicación: </t>
    </r>
    <r>
      <rPr>
        <sz val="11"/>
        <color theme="1"/>
        <rFont val="Calibri"/>
        <family val="2"/>
        <scheme val="minor"/>
      </rPr>
      <t xml:space="preserve">enlista los cuartiles.
</t>
    </r>
    <r>
      <rPr>
        <b/>
        <sz val="11"/>
        <color theme="1"/>
        <rFont val="Calibri"/>
        <family val="2"/>
        <scheme val="minor"/>
      </rPr>
      <t xml:space="preserve">Puntos por cuartil: </t>
    </r>
    <r>
      <rPr>
        <sz val="11"/>
        <color theme="1"/>
        <rFont val="Calibri"/>
        <family val="2"/>
        <scheme val="minor"/>
      </rPr>
      <t xml:space="preserve">muestra los puntos asignados a cada cuartil, de acuerdo a los Términos de Referencia de la Convocatoria.
</t>
    </r>
    <r>
      <rPr>
        <b/>
        <sz val="11"/>
        <color theme="1"/>
        <rFont val="Calibri"/>
        <family val="2"/>
        <scheme val="minor"/>
      </rPr>
      <t xml:space="preserve">Cantidad de documentos: </t>
    </r>
    <r>
      <rPr>
        <sz val="11"/>
        <color theme="1"/>
        <rFont val="Calibri"/>
        <family val="2"/>
        <scheme val="minor"/>
      </rPr>
      <t xml:space="preserve">cuenta la cantidad de productos válidos reportados en cada cuartil.
</t>
    </r>
    <r>
      <rPr>
        <b/>
        <sz val="11"/>
        <color theme="1"/>
        <rFont val="Calibri"/>
        <family val="2"/>
        <scheme val="minor"/>
      </rPr>
      <t xml:space="preserve">Puntuación: </t>
    </r>
    <r>
      <rPr>
        <sz val="11"/>
        <color theme="1"/>
        <rFont val="Calibri"/>
        <family val="2"/>
        <scheme val="minor"/>
      </rPr>
      <t xml:space="preserve">puntos del cuartil multiplicado por la cantidad de productos en el cuartil.
</t>
    </r>
    <r>
      <rPr>
        <b/>
        <sz val="11"/>
        <color theme="1"/>
        <rFont val="Calibri"/>
        <family val="2"/>
        <scheme val="minor"/>
      </rPr>
      <t xml:space="preserve">Puntuación total: </t>
    </r>
    <r>
      <rPr>
        <sz val="11"/>
        <color theme="1"/>
        <rFont val="Calibri"/>
        <family val="2"/>
        <scheme val="minor"/>
      </rPr>
      <t>sumatoria de la puntuación.</t>
    </r>
  </si>
  <si>
    <t>Cuartil</t>
  </si>
  <si>
    <t>Estado de la explotación</t>
  </si>
  <si>
    <t>H-01</t>
  </si>
  <si>
    <t>H-02</t>
  </si>
  <si>
    <t>Título del material</t>
  </si>
  <si>
    <t>Autor príncipal del grupo</t>
  </si>
  <si>
    <t>Tipo de material</t>
  </si>
  <si>
    <t>Corresponde a las categorías de producto que aprobó el CODI en la Tabla de Homologación aplicada en la Estrategia de Sostenibilidad.</t>
  </si>
  <si>
    <t>Consecutivo en la hoja que sirve para identificar rápidamente la cantidad de productos que se incluyen para cumplir con el compromiso.</t>
  </si>
  <si>
    <t>H-03</t>
  </si>
  <si>
    <t>H-04</t>
  </si>
  <si>
    <t>H-05</t>
  </si>
  <si>
    <t>Oficina de Radicación / Acta del Comité de Asignación de Puntaje</t>
  </si>
  <si>
    <t>H-06</t>
  </si>
  <si>
    <t>Indique la cantidad de puntos que aprobó el Comité de Asignación de Puntaje. Es necesario que el Centro de Investigación compruebe que el producto cumple con los mínimos exigidos por la Tabla de Homologación (cuando aplique).</t>
  </si>
  <si>
    <t>H-07</t>
  </si>
  <si>
    <r>
      <t xml:space="preserve">Aplica para las patentes dadas las siguientes consideraciones:
</t>
    </r>
    <r>
      <rPr>
        <b/>
        <sz val="11"/>
        <color theme="1"/>
        <rFont val="Calibri"/>
        <family val="2"/>
        <scheme val="minor"/>
      </rPr>
      <t xml:space="preserve">Explotada: </t>
    </r>
    <r>
      <rPr>
        <sz val="11"/>
        <color theme="1"/>
        <rFont val="Calibri"/>
        <family val="2"/>
        <scheme val="minor"/>
      </rPr>
      <t xml:space="preserve">La patente está explotada y recibe regalías por su licenciamiento.
</t>
    </r>
    <r>
      <rPr>
        <b/>
        <sz val="11"/>
        <color theme="1"/>
        <rFont val="Calibri"/>
        <family val="2"/>
        <scheme val="minor"/>
      </rPr>
      <t xml:space="preserve">No Explotada: </t>
    </r>
    <r>
      <rPr>
        <sz val="11"/>
        <color theme="1"/>
        <rFont val="Calibri"/>
        <family val="2"/>
        <scheme val="minor"/>
      </rPr>
      <t xml:space="preserve">La patente no está explotada y por tanto no recibe regalías por licencimiento.
</t>
    </r>
    <r>
      <rPr>
        <b/>
        <sz val="11"/>
        <color theme="1"/>
        <rFont val="Calibri"/>
        <family val="2"/>
        <scheme val="minor"/>
      </rPr>
      <t xml:space="preserve">No Aplica: </t>
    </r>
    <r>
      <rPr>
        <sz val="11"/>
        <color theme="1"/>
        <rFont val="Calibri"/>
        <family val="2"/>
        <scheme val="minor"/>
      </rPr>
      <t>En caso de que el producto no sea una patente.</t>
    </r>
  </si>
  <si>
    <t>H-08</t>
  </si>
  <si>
    <r>
      <t xml:space="preserve">Indica el cuartil de homologación que se le ha asignado al producto. Se identifican los siguientes estados:
</t>
    </r>
    <r>
      <rPr>
        <b/>
        <sz val="11"/>
        <color theme="1"/>
        <rFont val="Calibri"/>
        <family val="2"/>
        <scheme val="minor"/>
      </rPr>
      <t xml:space="preserve">Q1: </t>
    </r>
    <r>
      <rPr>
        <sz val="11"/>
        <color theme="1"/>
        <rFont val="Calibri"/>
        <family val="2"/>
        <scheme val="minor"/>
      </rPr>
      <t xml:space="preserve">se asigna el cuartil Q1 al producto.
</t>
    </r>
    <r>
      <rPr>
        <b/>
        <sz val="11"/>
        <color theme="1"/>
        <rFont val="Calibri"/>
        <family val="2"/>
        <scheme val="minor"/>
      </rPr>
      <t>Q2: s</t>
    </r>
    <r>
      <rPr>
        <sz val="11"/>
        <color theme="1"/>
        <rFont val="Calibri"/>
        <family val="2"/>
        <scheme val="minor"/>
      </rPr>
      <t xml:space="preserve">e asigna el cuartil Q2 al producto.
</t>
    </r>
    <r>
      <rPr>
        <b/>
        <sz val="11"/>
        <color theme="1"/>
        <rFont val="Calibri"/>
        <family val="2"/>
        <scheme val="minor"/>
      </rPr>
      <t xml:space="preserve">Patente Explotada: </t>
    </r>
    <r>
      <rPr>
        <sz val="11"/>
        <color theme="1"/>
        <rFont val="Calibri"/>
        <family val="2"/>
        <scheme val="minor"/>
      </rPr>
      <t xml:space="preserve">El producto corresponde a una patente explotada.
</t>
    </r>
    <r>
      <rPr>
        <b/>
        <sz val="11"/>
        <color theme="1"/>
        <rFont val="Calibri"/>
        <family val="2"/>
        <scheme val="minor"/>
      </rPr>
      <t xml:space="preserve">Patente no Explotada: </t>
    </r>
    <r>
      <rPr>
        <sz val="11"/>
        <color theme="1"/>
        <rFont val="Calibri"/>
        <family val="2"/>
        <scheme val="minor"/>
      </rPr>
      <t xml:space="preserve">El producto corresponde a una patente no explotada.
</t>
    </r>
    <r>
      <rPr>
        <b/>
        <sz val="11"/>
        <color theme="1"/>
        <rFont val="Calibri"/>
        <family val="2"/>
        <scheme val="minor"/>
      </rPr>
      <t xml:space="preserve">Verificar explotación de la patente: </t>
    </r>
    <r>
      <rPr>
        <sz val="11"/>
        <color theme="1"/>
        <rFont val="Calibri"/>
        <family val="2"/>
        <scheme val="minor"/>
      </rPr>
      <t xml:space="preserve">El tipo de producto reportado es patente, pero no se ha ingresado correctamente el estado de su explotación.
</t>
    </r>
    <r>
      <rPr>
        <b/>
        <sz val="11"/>
        <color theme="1"/>
        <rFont val="Calibri"/>
        <family val="2"/>
        <scheme val="minor"/>
      </rPr>
      <t xml:space="preserve">Corregir tipo de producto: </t>
    </r>
    <r>
      <rPr>
        <sz val="11"/>
        <color theme="1"/>
        <rFont val="Calibri"/>
        <family val="2"/>
        <scheme val="minor"/>
      </rPr>
      <t xml:space="preserve">No se ingresó información sobre el tipo de producto.
</t>
    </r>
    <r>
      <rPr>
        <b/>
        <sz val="11"/>
        <color theme="1"/>
        <rFont val="Calibri"/>
        <family val="2"/>
        <scheme val="minor"/>
      </rPr>
      <t xml:space="preserve">Ingresar producto: </t>
    </r>
    <r>
      <rPr>
        <sz val="11"/>
        <color theme="1"/>
        <rFont val="Calibri"/>
        <family val="2"/>
        <scheme val="minor"/>
      </rPr>
      <t xml:space="preserve">no se ha ingresado información del título del producto para verificación.
</t>
    </r>
    <r>
      <rPr>
        <b/>
        <sz val="11"/>
        <color theme="1"/>
        <rFont val="Calibri"/>
        <family val="2"/>
        <scheme val="minor"/>
      </rPr>
      <t xml:space="preserve">Verificar producto: </t>
    </r>
    <r>
      <rPr>
        <sz val="11"/>
        <color theme="1"/>
        <rFont val="Calibri"/>
        <family val="2"/>
        <scheme val="minor"/>
      </rPr>
      <t xml:space="preserve">el centro de investigación no ha aprobado el producto.
</t>
    </r>
    <r>
      <rPr>
        <b/>
        <sz val="11"/>
        <color theme="1"/>
        <rFont val="Calibri"/>
        <family val="2"/>
        <scheme val="minor"/>
      </rPr>
      <t xml:space="preserve">Producto posterior al plazo: </t>
    </r>
    <r>
      <rPr>
        <sz val="11"/>
        <color theme="1"/>
        <rFont val="Calibri"/>
        <family val="2"/>
        <scheme val="minor"/>
      </rPr>
      <t xml:space="preserve">el año de publicación es superior a 2020.
</t>
    </r>
    <r>
      <rPr>
        <b/>
        <sz val="11"/>
        <color theme="1"/>
        <rFont val="Calibri"/>
        <family val="2"/>
        <scheme val="minor"/>
      </rPr>
      <t>Producto anterior a la vigencia</t>
    </r>
    <r>
      <rPr>
        <sz val="11"/>
        <color theme="1"/>
        <rFont val="Calibri"/>
        <family val="2"/>
        <scheme val="minor"/>
      </rPr>
      <t>: el año de publicación es previo a 2015.</t>
    </r>
  </si>
  <si>
    <t>Producto de formación</t>
  </si>
  <si>
    <t>Joven Investigador</t>
  </si>
  <si>
    <t>Productos de Homologación</t>
  </si>
  <si>
    <t>F-01</t>
  </si>
  <si>
    <t>F-02</t>
  </si>
  <si>
    <t>Se refiere a los tres niveles de formación considerados por los términos de referencia: doctorado, maestría y joven investigador.</t>
  </si>
  <si>
    <t>F-03</t>
  </si>
  <si>
    <t>F-04</t>
  </si>
  <si>
    <t>F-05</t>
  </si>
  <si>
    <t>Ingresar los nombres y apellidos del estudiante formado o en formación.</t>
  </si>
  <si>
    <t>F-07</t>
  </si>
  <si>
    <t>F-06</t>
  </si>
  <si>
    <t>Indique el número de identificación del estudiante formado o en formación.</t>
  </si>
  <si>
    <t>F-08</t>
  </si>
  <si>
    <t>Programa académico</t>
  </si>
  <si>
    <t>F-09</t>
  </si>
  <si>
    <t>F-10</t>
  </si>
  <si>
    <t>Producto de Formación</t>
  </si>
  <si>
    <t>F-12</t>
  </si>
  <si>
    <t>Productos de Formación</t>
  </si>
  <si>
    <t>Recursos Externos</t>
  </si>
  <si>
    <t>R-01</t>
  </si>
  <si>
    <t>R-02</t>
  </si>
  <si>
    <t>R-03</t>
  </si>
  <si>
    <t>Investigador principal del grupo</t>
  </si>
  <si>
    <t>R-04</t>
  </si>
  <si>
    <t>R-05</t>
  </si>
  <si>
    <t>R-06</t>
  </si>
  <si>
    <t>Indique el tipo de institución externa que aporta los recursos al proyecto de investigación: pública o privada.</t>
  </si>
  <si>
    <t>R-07</t>
  </si>
  <si>
    <t>Recursos en especie</t>
  </si>
  <si>
    <t>Ingrese el monto de los recursos en especie que aporta la institución externa, en pesos colombianos.</t>
  </si>
  <si>
    <t>R-08</t>
  </si>
  <si>
    <t>Recursos frescos</t>
  </si>
  <si>
    <t>Ingrese el monto de los recursos frescos que aporta la institución externa, en pesos colombianos.</t>
  </si>
  <si>
    <t>R-09</t>
  </si>
  <si>
    <t>R-10</t>
  </si>
  <si>
    <t>Criterio de puntaje</t>
  </si>
  <si>
    <t>Criterio de Puntaje</t>
  </si>
  <si>
    <t>F-13</t>
  </si>
  <si>
    <t>Se normalizan los recursos reportados para el proyecto de investigación aplicando los criterios de los Términos de Referencia, en la cual los puntos se asignan por cada 100 millones de pesos. En este sentido se normaliza por 100 millones de pesos para determinar los valores a puntuar.</t>
  </si>
  <si>
    <t>Espacio que sirve para que el Grupo, el Centro, o la Vicerrectoría realicen las observaciones que consideren pertinentes frente a la producción</t>
  </si>
  <si>
    <r>
      <t xml:space="preserve">Tabla que resume la puntuación obtenida por el grupo de investigación en el componente de producción:
</t>
    </r>
    <r>
      <rPr>
        <b/>
        <sz val="11"/>
        <color theme="1"/>
        <rFont val="Calibri"/>
        <family val="2"/>
        <scheme val="minor"/>
      </rPr>
      <t xml:space="preserve">Tipo de recursos: </t>
    </r>
    <r>
      <rPr>
        <sz val="11"/>
        <color theme="1"/>
        <rFont val="Calibri"/>
        <family val="2"/>
        <scheme val="minor"/>
      </rPr>
      <t xml:space="preserve">enlista los tipos de fuente de recursos.
</t>
    </r>
    <r>
      <rPr>
        <b/>
        <sz val="11"/>
        <color theme="1"/>
        <rFont val="Calibri"/>
        <family val="2"/>
        <scheme val="minor"/>
      </rPr>
      <t xml:space="preserve">Puntos por  tipo: </t>
    </r>
    <r>
      <rPr>
        <sz val="11"/>
        <color theme="1"/>
        <rFont val="Calibri"/>
        <family val="2"/>
        <scheme val="minor"/>
      </rPr>
      <t xml:space="preserve">muestra los puntos asignados a cada tipo, de acuerdo a los Términos de Referencia de la Convocatoria.
</t>
    </r>
    <r>
      <rPr>
        <b/>
        <sz val="11"/>
        <color theme="1"/>
        <rFont val="Calibri"/>
        <family val="2"/>
        <scheme val="minor"/>
      </rPr>
      <t xml:space="preserve">Cantidad de recursos normalizados: </t>
    </r>
    <r>
      <rPr>
        <sz val="11"/>
        <color theme="1"/>
        <rFont val="Calibri"/>
        <family val="2"/>
        <scheme val="minor"/>
      </rPr>
      <t xml:space="preserve">suma la cantidad de recursos normalizados reportados en cada tipo.
</t>
    </r>
    <r>
      <rPr>
        <b/>
        <sz val="11"/>
        <color theme="1"/>
        <rFont val="Calibri"/>
        <family val="2"/>
        <scheme val="minor"/>
      </rPr>
      <t xml:space="preserve">Puntuación: </t>
    </r>
    <r>
      <rPr>
        <sz val="11"/>
        <color theme="1"/>
        <rFont val="Calibri"/>
        <family val="2"/>
        <scheme val="minor"/>
      </rPr>
      <t xml:space="preserve">puntos del tipo multiplicado por la sumatoria de recursos normalizados en el tipo.
</t>
    </r>
    <r>
      <rPr>
        <b/>
        <sz val="11"/>
        <color theme="1"/>
        <rFont val="Calibri"/>
        <family val="2"/>
        <scheme val="minor"/>
      </rPr>
      <t xml:space="preserve">Puntuación total: </t>
    </r>
    <r>
      <rPr>
        <sz val="11"/>
        <color theme="1"/>
        <rFont val="Calibri"/>
        <family val="2"/>
        <scheme val="minor"/>
      </rPr>
      <t>sumatoria de la puntuación.</t>
    </r>
  </si>
  <si>
    <t>Resultados</t>
  </si>
  <si>
    <t>RE-01</t>
  </si>
  <si>
    <t>RE-02</t>
  </si>
  <si>
    <t>RE-03</t>
  </si>
  <si>
    <t>RE-04</t>
  </si>
  <si>
    <t>RE-05</t>
  </si>
  <si>
    <t>RE-06</t>
  </si>
  <si>
    <t>RE-07</t>
  </si>
  <si>
    <t>RE-08</t>
  </si>
  <si>
    <t>RE-09</t>
  </si>
  <si>
    <t>RE-10</t>
  </si>
  <si>
    <t>RE-12</t>
  </si>
  <si>
    <t>RE-13</t>
  </si>
  <si>
    <t>RE-14</t>
  </si>
  <si>
    <t>Puntaje en publicaciones en revistas</t>
  </si>
  <si>
    <t>Puntaje en formación de recursos humanos</t>
  </si>
  <si>
    <t>Puntaje en patentes</t>
  </si>
  <si>
    <t>Total de puntaje obtenido</t>
  </si>
  <si>
    <t>Se suman los puntos obtenidos por cada uno de los componentes</t>
  </si>
  <si>
    <t>Puntuación Comprometida</t>
  </si>
  <si>
    <t>¿Cumple con la cantidad mínima de puntos por producción?</t>
  </si>
  <si>
    <t>Criterio aplicado en el cual se compara si la sumatoria de puntos entre producción en revistas, homologación y patentes, es superior a la puntuación mínima en producción.</t>
  </si>
  <si>
    <t>¿Cumple con la cantidad mínima de puntos por formación?</t>
  </si>
  <si>
    <t>Criterio aplicado en el cual se compara si la cantidad de puntos en formación es superior a la puntuación mínima en producción.</t>
  </si>
  <si>
    <r>
      <t xml:space="preserve">Se verifica el cumplimiento de al menos una de las siguientes condiciones:
</t>
    </r>
    <r>
      <rPr>
        <b/>
        <sz val="11"/>
        <color theme="1"/>
        <rFont val="Calibri"/>
        <family val="2"/>
        <scheme val="minor"/>
      </rPr>
      <t xml:space="preserve">Condición 1: </t>
    </r>
    <r>
      <rPr>
        <sz val="11"/>
        <color theme="1"/>
        <rFont val="Calibri"/>
        <family val="2"/>
        <scheme val="minor"/>
      </rPr>
      <t xml:space="preserve">la cantidad de puntos obtenidas por obtención de recursos es mayor a la cantidad mínima de puntos.
</t>
    </r>
    <r>
      <rPr>
        <b/>
        <sz val="11"/>
        <color theme="1"/>
        <rFont val="Calibri"/>
        <family val="2"/>
        <scheme val="minor"/>
      </rPr>
      <t xml:space="preserve">Condición 2: </t>
    </r>
    <r>
      <rPr>
        <sz val="11"/>
        <color theme="1"/>
        <rFont val="Calibri"/>
        <family val="2"/>
        <scheme val="minor"/>
      </rPr>
      <t>la suma de los recursos externos obtenidos es mayor a los recursos asignados en marco de la Estrategia.</t>
    </r>
  </si>
  <si>
    <t>Puntuación mínima en recursos</t>
  </si>
  <si>
    <t>Corresponde al 5% de los puntos comprometidos por el grupo de investigación, o a la cantidad de recursos que se le asignó al grupo en marco de la convocatoria.</t>
  </si>
  <si>
    <t>¿Cumple con el total de los puntos comprometidos?</t>
  </si>
  <si>
    <t>Se verifica si el grupo de investigación obtuvo una cantidad total de puntos superior o igual a la cantidad de puntos comprometida</t>
  </si>
  <si>
    <t>Se informa si el grupo ha cumplido o no ha cumplido con los compromisos de acuerdo a los Términos de Referencia.</t>
  </si>
  <si>
    <t>INSTRUCCIONES PARA EL DILIGENCIAMIENTO DE LA PLANTILLA DE COMPROMISOS</t>
  </si>
  <si>
    <t>Se debe incluir el título del artículo con el cual se desea cumplir con el compromiso.</t>
  </si>
  <si>
    <t>Ingresar el nombre del integrante del grupo de investigación que aparece como un autor del artículo.</t>
  </si>
  <si>
    <t>Ingresar el nombre exacto de la revista en la cual fue publicado el artículo.</t>
  </si>
  <si>
    <t>PR-12</t>
  </si>
  <si>
    <t>Se debe incluir el título del material a homologar, con el cual se desea cumplir con el compromiso.</t>
  </si>
  <si>
    <t>Ingresar el nombre del integrante del grupo de investigación que aparece como un autor del material.</t>
  </si>
  <si>
    <t>En caso de que el producto sea una patente, ingresar la oficina donde fue radicada la patente. De ser otro tipo de producto, por favor ingrese el acta del Comité de Asignación de Puntaje donde se aprobó y categorizó el producto (si el producto fue citado por una revista, por favor anexe soporte del artículo).</t>
  </si>
  <si>
    <t>Ingresar el año en el cual fue realizado o registrado el material. Se aceptan valores, incluyendo, entre 2015 y 2019. Datos por fuera de este rango no se consideran para el cumplimiento de compromisos.</t>
  </si>
  <si>
    <t>H-09</t>
  </si>
  <si>
    <t>H-10</t>
  </si>
  <si>
    <t>H-11</t>
  </si>
  <si>
    <t>H-12</t>
  </si>
  <si>
    <r>
      <t xml:space="preserve">Tabla que resume la puntuación obtenida por el grupo de investigación en el componente de producción:
</t>
    </r>
    <r>
      <rPr>
        <b/>
        <sz val="11"/>
        <color theme="1"/>
        <rFont val="Calibri"/>
        <family val="2"/>
        <scheme val="minor"/>
      </rPr>
      <t>Cuartil de la publicación</t>
    </r>
    <r>
      <rPr>
        <sz val="11"/>
        <color theme="1"/>
        <rFont val="Calibri"/>
        <family val="2"/>
        <scheme val="minor"/>
      </rPr>
      <t xml:space="preserve">: enlista los cuartiles.
</t>
    </r>
    <r>
      <rPr>
        <b/>
        <sz val="11"/>
        <color theme="1"/>
        <rFont val="Calibri"/>
        <family val="2"/>
        <scheme val="minor"/>
      </rPr>
      <t>Puntos por cuartil</t>
    </r>
    <r>
      <rPr>
        <sz val="11"/>
        <color theme="1"/>
        <rFont val="Calibri"/>
        <family val="2"/>
        <scheme val="minor"/>
      </rPr>
      <t xml:space="preserve">: muestra los puntos asignados a cada cuartil, de acuerdo a los Términos de Referencia de la Convocatoria.
</t>
    </r>
    <r>
      <rPr>
        <b/>
        <sz val="11"/>
        <color theme="1"/>
        <rFont val="Calibri"/>
        <family val="2"/>
        <scheme val="minor"/>
      </rPr>
      <t>Cantidad de documentos</t>
    </r>
    <r>
      <rPr>
        <sz val="11"/>
        <color theme="1"/>
        <rFont val="Calibri"/>
        <family val="2"/>
        <scheme val="minor"/>
      </rPr>
      <t xml:space="preserve">: cuenta la cantidad de productos válidos reportados en cada cuartil.
</t>
    </r>
    <r>
      <rPr>
        <b/>
        <sz val="11"/>
        <color theme="1"/>
        <rFont val="Calibri"/>
        <family val="2"/>
        <scheme val="minor"/>
      </rPr>
      <t>Puntuación</t>
    </r>
    <r>
      <rPr>
        <sz val="11"/>
        <color theme="1"/>
        <rFont val="Calibri"/>
        <family val="2"/>
        <scheme val="minor"/>
      </rPr>
      <t xml:space="preserve">: puntos del cuartil multiplicado por la cantidad de productos en el cuartil.
</t>
    </r>
    <r>
      <rPr>
        <b/>
        <sz val="11"/>
        <color theme="1"/>
        <rFont val="Calibri"/>
        <family val="2"/>
        <scheme val="minor"/>
      </rPr>
      <t>Puntuación total</t>
    </r>
    <r>
      <rPr>
        <sz val="11"/>
        <color theme="1"/>
        <rFont val="Calibri"/>
        <family val="2"/>
        <scheme val="minor"/>
      </rPr>
      <t>: sumatoria de la puntuación.</t>
    </r>
  </si>
  <si>
    <r>
      <t xml:space="preserve">Se refiere  a la condición del estudiante:
</t>
    </r>
    <r>
      <rPr>
        <b/>
        <sz val="11"/>
        <color theme="1"/>
        <rFont val="Calibri"/>
        <family val="2"/>
        <scheme val="minor"/>
      </rPr>
      <t>Finalizado: e</t>
    </r>
    <r>
      <rPr>
        <sz val="11"/>
        <color theme="1"/>
        <rFont val="Calibri"/>
        <family val="2"/>
        <scheme val="minor"/>
      </rPr>
      <t xml:space="preserve">l estudiante se graduo del programa en el año considerado.
</t>
    </r>
    <r>
      <rPr>
        <b/>
        <sz val="11"/>
        <color theme="1"/>
        <rFont val="Calibri"/>
        <family val="2"/>
        <scheme val="minor"/>
      </rPr>
      <t>Matriculado: e</t>
    </r>
    <r>
      <rPr>
        <sz val="11"/>
        <color theme="1"/>
        <rFont val="Calibri"/>
        <family val="2"/>
        <scheme val="minor"/>
      </rPr>
      <t xml:space="preserve">l estudiante se matriculó al programa en el año considerado.
</t>
    </r>
    <r>
      <rPr>
        <b/>
        <sz val="11"/>
        <color theme="1"/>
        <rFont val="Calibri"/>
        <family val="2"/>
        <scheme val="minor"/>
      </rPr>
      <t>Colciencias: j</t>
    </r>
    <r>
      <rPr>
        <sz val="11"/>
        <color theme="1"/>
        <rFont val="Calibri"/>
        <family val="2"/>
        <scheme val="minor"/>
      </rPr>
      <t xml:space="preserve">oven investigador por la convocatoria en el año considerado.
</t>
    </r>
    <r>
      <rPr>
        <b/>
        <sz val="11"/>
        <color theme="1"/>
        <rFont val="Calibri"/>
        <family val="2"/>
        <scheme val="minor"/>
      </rPr>
      <t>UdeA: j</t>
    </r>
    <r>
      <rPr>
        <sz val="11"/>
        <color theme="1"/>
        <rFont val="Calibri"/>
        <family val="2"/>
        <scheme val="minor"/>
      </rPr>
      <t>oven investigador por la convocatoria de la Universidad en el año considerado.</t>
    </r>
  </si>
  <si>
    <t>Indicar el título del trabajo o proyecto de investigación en el cual participó, o desarrolló, el estudiante.</t>
  </si>
  <si>
    <t>Incorporar el programa académico en el cual se ha formado el estudiante.</t>
  </si>
  <si>
    <t>Incluir el año de grado, o el de matricula, o el de la convocatoria ganada, de acuerdo al caso especifico.</t>
  </si>
  <si>
    <r>
      <t xml:space="preserve">El centro de investigación debe verificar que la información ingresada sea correcta. Para ello, el campo tiene tres opciones:
</t>
    </r>
    <r>
      <rPr>
        <b/>
        <sz val="11"/>
        <color theme="1"/>
        <rFont val="Calibri"/>
        <family val="2"/>
        <scheme val="minor"/>
      </rPr>
      <t>Aprobado</t>
    </r>
    <r>
      <rPr>
        <sz val="11"/>
        <color theme="1"/>
        <rFont val="Calibri"/>
        <family val="2"/>
        <scheme val="minor"/>
      </rPr>
      <t xml:space="preserve">: el centro ha verificado que la información es adecuada. Se calcula puntuación.
</t>
    </r>
    <r>
      <rPr>
        <b/>
        <sz val="11"/>
        <color theme="1"/>
        <rFont val="Calibri"/>
        <family val="2"/>
        <scheme val="minor"/>
      </rPr>
      <t>No Aprobado</t>
    </r>
    <r>
      <rPr>
        <sz val="11"/>
        <color theme="1"/>
        <rFont val="Calibri"/>
        <family val="2"/>
        <scheme val="minor"/>
      </rPr>
      <t xml:space="preserve">: el centro ha verificado que la información no es adecuada. Se sugiere que el grupo revise la información.
</t>
    </r>
    <r>
      <rPr>
        <b/>
        <sz val="11"/>
        <color theme="1"/>
        <rFont val="Calibri"/>
        <family val="2"/>
        <scheme val="minor"/>
      </rPr>
      <t>Simulación</t>
    </r>
    <r>
      <rPr>
        <sz val="11"/>
        <color theme="1"/>
        <rFont val="Calibri"/>
        <family val="2"/>
        <scheme val="minor"/>
      </rPr>
      <t>: opción que permite que el grupo simule la cantidad de puntos que obtiene con la producción, sin comprometer la revisión del centro de investigación.</t>
    </r>
  </si>
  <si>
    <t>F-11</t>
  </si>
  <si>
    <t>Se debe incluir el título del proyecto con el cual se desea cumplir con el compromiso.</t>
  </si>
  <si>
    <t>Ingresar el nombre del integrante del grupo de investigación que aparece como investigador en el proyecto de investigación.</t>
  </si>
  <si>
    <t>Ingrese el nombre de la institución externa que aporta los recursos al proyecto de investigación.</t>
  </si>
  <si>
    <t>Indique el origen de la institución externa que aporta los recursos: nacional o extranjero.</t>
  </si>
  <si>
    <t>Incluir el año de grado de inicio del proyecto.</t>
  </si>
  <si>
    <r>
      <t xml:space="preserve">Indica el tipo de producto de formación que se le ha asignado al producto. Se identifican los siguientes estados:
</t>
    </r>
    <r>
      <rPr>
        <b/>
        <sz val="11"/>
        <color theme="1"/>
        <rFont val="Calibri"/>
        <family val="2"/>
        <scheme val="minor"/>
      </rPr>
      <t>Recursos de fuente nacional: s</t>
    </r>
    <r>
      <rPr>
        <sz val="11"/>
        <color theme="1"/>
        <rFont val="Calibri"/>
        <family val="2"/>
        <scheme val="minor"/>
      </rPr>
      <t xml:space="preserve">e aplican los criterios de puntaje para los recursos de una fuente nacional.
</t>
    </r>
    <r>
      <rPr>
        <b/>
        <sz val="11"/>
        <color theme="1"/>
        <rFont val="Calibri"/>
        <family val="2"/>
        <scheme val="minor"/>
      </rPr>
      <t xml:space="preserve">Recursos de fuente internacional: </t>
    </r>
    <r>
      <rPr>
        <sz val="11"/>
        <color theme="1"/>
        <rFont val="Calibri"/>
        <family val="2"/>
        <scheme val="minor"/>
      </rPr>
      <t xml:space="preserve">se aplican los criterios de puntaje para los recursos de una fuente nacional.
</t>
    </r>
    <r>
      <rPr>
        <b/>
        <sz val="11"/>
        <color theme="1"/>
        <rFont val="Calibri"/>
        <family val="2"/>
        <scheme val="minor"/>
      </rPr>
      <t xml:space="preserve">Verificar fuente de los recursos: </t>
    </r>
    <r>
      <rPr>
        <sz val="11"/>
        <color theme="1"/>
        <rFont val="Calibri"/>
        <family val="2"/>
        <scheme val="minor"/>
      </rPr>
      <t xml:space="preserve">no se ha ingresado correctamente la información sobre el origen de la entidad que aporta los recursos.
</t>
    </r>
    <r>
      <rPr>
        <b/>
        <sz val="11"/>
        <color theme="1"/>
        <rFont val="Calibri"/>
        <family val="2"/>
        <scheme val="minor"/>
      </rPr>
      <t xml:space="preserve">Verificar producto: </t>
    </r>
    <r>
      <rPr>
        <sz val="11"/>
        <color theme="1"/>
        <rFont val="Calibri"/>
        <family val="2"/>
        <scheme val="minor"/>
      </rPr>
      <t xml:space="preserve">el centro de investigación no ha aprobado el producto.
</t>
    </r>
    <r>
      <rPr>
        <b/>
        <sz val="11"/>
        <color theme="1"/>
        <rFont val="Calibri"/>
        <family val="2"/>
        <scheme val="minor"/>
      </rPr>
      <t xml:space="preserve">Producto posterior al plazo: </t>
    </r>
    <r>
      <rPr>
        <sz val="11"/>
        <color theme="1"/>
        <rFont val="Calibri"/>
        <family val="2"/>
        <scheme val="minor"/>
      </rPr>
      <t xml:space="preserve">el año de publicación es superior a 2020.
</t>
    </r>
    <r>
      <rPr>
        <b/>
        <sz val="11"/>
        <color theme="1"/>
        <rFont val="Calibri"/>
        <family val="2"/>
        <scheme val="minor"/>
      </rPr>
      <t>Producto anterior a la vigencia</t>
    </r>
    <r>
      <rPr>
        <sz val="11"/>
        <color theme="1"/>
        <rFont val="Calibri"/>
        <family val="2"/>
        <scheme val="minor"/>
      </rPr>
      <t>: el año de publicación es previo a 2015.</t>
    </r>
  </si>
  <si>
    <r>
      <t xml:space="preserve">Indica el tipo de producto de formación que se le ha asignado al producto. Se identifican los siguientes estados:
</t>
    </r>
    <r>
      <rPr>
        <b/>
        <sz val="11"/>
        <color theme="1"/>
        <rFont val="Calibri"/>
        <family val="2"/>
        <scheme val="minor"/>
      </rPr>
      <t>Doctorado Finalizado: e</t>
    </r>
    <r>
      <rPr>
        <sz val="11"/>
        <color theme="1"/>
        <rFont val="Calibri"/>
        <family val="2"/>
        <scheme val="minor"/>
      </rPr>
      <t xml:space="preserve">l estudiante finalizó su formación de doctorado.
</t>
    </r>
    <r>
      <rPr>
        <b/>
        <sz val="11"/>
        <color theme="1"/>
        <rFont val="Calibri"/>
        <family val="2"/>
        <scheme val="minor"/>
      </rPr>
      <t xml:space="preserve">Matriculado a Doctorado: </t>
    </r>
    <r>
      <rPr>
        <sz val="11"/>
        <color theme="1"/>
        <rFont val="Calibri"/>
        <family val="2"/>
        <scheme val="minor"/>
      </rPr>
      <t xml:space="preserve">el estudiante se matriculó al doctorado de maestría.
</t>
    </r>
    <r>
      <rPr>
        <b/>
        <sz val="11"/>
        <color theme="1"/>
        <rFont val="Calibri"/>
        <family val="2"/>
        <scheme val="minor"/>
      </rPr>
      <t xml:space="preserve">Maestría finalizada: </t>
    </r>
    <r>
      <rPr>
        <sz val="11"/>
        <color theme="1"/>
        <rFont val="Calibri"/>
        <family val="2"/>
        <scheme val="minor"/>
      </rPr>
      <t xml:space="preserve">el estudiante finalizó su formación.
</t>
    </r>
    <r>
      <rPr>
        <b/>
        <sz val="11"/>
        <color theme="1"/>
        <rFont val="Calibri"/>
        <family val="2"/>
        <scheme val="minor"/>
      </rPr>
      <t xml:space="preserve">Joven investigador de Colciencias: </t>
    </r>
    <r>
      <rPr>
        <sz val="11"/>
        <color theme="1"/>
        <rFont val="Calibri"/>
        <family val="2"/>
        <scheme val="minor"/>
      </rPr>
      <t xml:space="preserve">joven investigador por convocatoria Colciencias
</t>
    </r>
    <r>
      <rPr>
        <b/>
        <sz val="11"/>
        <color theme="1"/>
        <rFont val="Calibri"/>
        <family val="2"/>
        <scheme val="minor"/>
      </rPr>
      <t xml:space="preserve">Joven investigador UdeA: </t>
    </r>
    <r>
      <rPr>
        <sz val="11"/>
        <color theme="1"/>
        <rFont val="Calibri"/>
        <family val="2"/>
        <scheme val="minor"/>
      </rPr>
      <t xml:space="preserve">joven investigador por convocatoria UdeA
</t>
    </r>
    <r>
      <rPr>
        <b/>
        <sz val="11"/>
        <color theme="1"/>
        <rFont val="Calibri"/>
        <family val="2"/>
        <scheme val="minor"/>
      </rPr>
      <t xml:space="preserve">Revisar el estado del estudiante: </t>
    </r>
    <r>
      <rPr>
        <sz val="11"/>
        <color theme="1"/>
        <rFont val="Calibri"/>
        <family val="2"/>
        <scheme val="minor"/>
      </rPr>
      <t xml:space="preserve">Se registró nivel de formación maestría o doctorado, pero no se registró su estado.
</t>
    </r>
    <r>
      <rPr>
        <b/>
        <sz val="11"/>
        <color theme="1"/>
        <rFont val="Calibri"/>
        <family val="2"/>
        <scheme val="minor"/>
      </rPr>
      <t xml:space="preserve">Ingresar producto: </t>
    </r>
    <r>
      <rPr>
        <sz val="11"/>
        <color theme="1"/>
        <rFont val="Calibri"/>
        <family val="2"/>
        <scheme val="minor"/>
      </rPr>
      <t xml:space="preserve">no se ha ingresado información del título del producto para verificación.
</t>
    </r>
    <r>
      <rPr>
        <b/>
        <sz val="11"/>
        <color theme="1"/>
        <rFont val="Calibri"/>
        <family val="2"/>
        <scheme val="minor"/>
      </rPr>
      <t xml:space="preserve">Verificar nivel de formación: </t>
    </r>
    <r>
      <rPr>
        <sz val="11"/>
        <color theme="1"/>
        <rFont val="Calibri"/>
        <family val="2"/>
        <scheme val="minor"/>
      </rPr>
      <t xml:space="preserve">no se registró el nivel de formación.
</t>
    </r>
    <r>
      <rPr>
        <b/>
        <sz val="11"/>
        <color theme="1"/>
        <rFont val="Calibri"/>
        <family val="2"/>
        <scheme val="minor"/>
      </rPr>
      <t xml:space="preserve">Revisar tipo de joven investigador: </t>
    </r>
    <r>
      <rPr>
        <sz val="11"/>
        <color theme="1"/>
        <rFont val="Calibri"/>
        <family val="2"/>
        <scheme val="minor"/>
      </rPr>
      <t xml:space="preserve">verificar el tipo de joven investigador.
</t>
    </r>
    <r>
      <rPr>
        <b/>
        <sz val="11"/>
        <color theme="1"/>
        <rFont val="Calibri"/>
        <family val="2"/>
        <scheme val="minor"/>
      </rPr>
      <t xml:space="preserve">Verificar producto: </t>
    </r>
    <r>
      <rPr>
        <sz val="11"/>
        <color theme="1"/>
        <rFont val="Calibri"/>
        <family val="2"/>
        <scheme val="minor"/>
      </rPr>
      <t xml:space="preserve">el centro de investigación no ha aprobado el producto.
</t>
    </r>
    <r>
      <rPr>
        <b/>
        <sz val="11"/>
        <color theme="1"/>
        <rFont val="Calibri"/>
        <family val="2"/>
        <scheme val="minor"/>
      </rPr>
      <t xml:space="preserve">Producto posterior al plazo: </t>
    </r>
    <r>
      <rPr>
        <sz val="11"/>
        <color theme="1"/>
        <rFont val="Calibri"/>
        <family val="2"/>
        <scheme val="minor"/>
      </rPr>
      <t xml:space="preserve">el año de publicación es superior a 2020.
</t>
    </r>
    <r>
      <rPr>
        <b/>
        <sz val="11"/>
        <color theme="1"/>
        <rFont val="Calibri"/>
        <family val="2"/>
        <scheme val="minor"/>
      </rPr>
      <t>Producto anterior a la vigencia</t>
    </r>
    <r>
      <rPr>
        <sz val="11"/>
        <color theme="1"/>
        <rFont val="Calibri"/>
        <family val="2"/>
        <scheme val="minor"/>
      </rPr>
      <t>: el año de publicación es previo a 2015.</t>
    </r>
  </si>
  <si>
    <t>RE-11</t>
  </si>
  <si>
    <r>
      <t xml:space="preserve">Valor que resume el total de puntos que se asignan de acuerdo a lo reportado en la hoja de </t>
    </r>
    <r>
      <rPr>
        <b/>
        <sz val="11"/>
        <color theme="1"/>
        <rFont val="Calibri"/>
        <family val="2"/>
        <scheme val="minor"/>
      </rPr>
      <t>producción en revistas</t>
    </r>
    <r>
      <rPr>
        <sz val="11"/>
        <color theme="1"/>
        <rFont val="Calibri"/>
        <family val="2"/>
        <scheme val="minor"/>
      </rPr>
      <t>. Verificar que los datos sean correctos.</t>
    </r>
  </si>
  <si>
    <r>
      <t xml:space="preserve">Valor que resume el total de puntos que se asignan de acuerdo a lo reportado en la hoja de </t>
    </r>
    <r>
      <rPr>
        <b/>
        <sz val="11"/>
        <color theme="1"/>
        <rFont val="Calibri"/>
        <family val="2"/>
        <scheme val="minor"/>
      </rPr>
      <t>formación</t>
    </r>
    <r>
      <rPr>
        <sz val="11"/>
        <color theme="1"/>
        <rFont val="Calibri"/>
        <family val="2"/>
        <scheme val="minor"/>
      </rPr>
      <t>. Verificar que los datos sean correctos.</t>
    </r>
  </si>
  <si>
    <r>
      <t xml:space="preserve">Valor que resume el total de puntos que se asignan de acuerdo a lo reportado en la hoja de </t>
    </r>
    <r>
      <rPr>
        <b/>
        <sz val="11"/>
        <color theme="1"/>
        <rFont val="Calibri"/>
        <family val="2"/>
        <scheme val="minor"/>
      </rPr>
      <t>homologación</t>
    </r>
    <r>
      <rPr>
        <sz val="11"/>
        <color theme="1"/>
        <rFont val="Calibri"/>
        <family val="2"/>
        <scheme val="minor"/>
      </rPr>
      <t>. Verificar que los datos sean correctos.</t>
    </r>
  </si>
  <si>
    <r>
      <t xml:space="preserve">De acuerdo a los términos de referencia se tienen dos variantes para calcularlo:
</t>
    </r>
    <r>
      <rPr>
        <b/>
        <sz val="11"/>
        <color theme="1"/>
        <rFont val="Calibri"/>
        <family val="2"/>
        <scheme val="minor"/>
      </rPr>
      <t>Variante 1:</t>
    </r>
    <r>
      <rPr>
        <sz val="11"/>
        <color theme="1"/>
        <rFont val="Calibri"/>
        <family val="2"/>
        <scheme val="minor"/>
      </rPr>
      <t xml:space="preserve"> se toma el total de puntos asignados a este componente a partir de la hoja </t>
    </r>
    <r>
      <rPr>
        <b/>
        <sz val="11"/>
        <color theme="1"/>
        <rFont val="Calibri"/>
        <family val="2"/>
        <scheme val="minor"/>
      </rPr>
      <t xml:space="preserve">recursos externos.
Variante 2: </t>
    </r>
    <r>
      <rPr>
        <sz val="11"/>
        <color theme="1"/>
        <rFont val="Calibri"/>
        <family val="2"/>
        <scheme val="minor"/>
      </rPr>
      <t>se suma la totalidad de recursos obtenidos, sin normalizar.</t>
    </r>
  </si>
  <si>
    <t>Se ingresa los puntos a los cuales se comprometió el grupo de investigación en el Acta de Inicio de la Estrategia de Sostenibilidad 2016-2017.</t>
  </si>
  <si>
    <t>Corresponde al 5% de los puntos comprometidos por el grupo de investigación.</t>
  </si>
  <si>
    <t>R-11</t>
  </si>
  <si>
    <t>Parcialmente modificable</t>
  </si>
  <si>
    <t>R-12</t>
  </si>
  <si>
    <t>R-13</t>
  </si>
  <si>
    <t>R-14</t>
  </si>
  <si>
    <t>R-15</t>
  </si>
  <si>
    <t>Sumatoria de Recursos Aprobado</t>
  </si>
  <si>
    <t>Sumatoria Recursos Simulación</t>
  </si>
  <si>
    <t>Código del Proyecto</t>
  </si>
  <si>
    <t>RE-15</t>
  </si>
  <si>
    <t>Se debe reportar el código que tiene el proyecto en las bases de datos institucionales, ya sea en el SIIU o en el SUI</t>
  </si>
  <si>
    <t>ISSN</t>
  </si>
  <si>
    <t>Ingresar el ISSN de la revista en la cual se publicó el artículo</t>
  </si>
  <si>
    <t>PR-13</t>
  </si>
  <si>
    <t>Tutor / Asesor</t>
  </si>
  <si>
    <t>Ingresar el nombre del integrante del grupo de investigación que aparece como tutor o asesor que acompaña a la persona en su proceso de formación.</t>
  </si>
  <si>
    <t>DOI</t>
  </si>
  <si>
    <t>Ingresar el DOI, o en su defecto la URL, para facilitar la búsqueda del artículo.</t>
  </si>
  <si>
    <t>PR-14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</si>
</sst>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quot;$&quot;* #,##0_-;_-&quot;$&quot;* &quot;-&quot;_-;_-@_-"/>
    <numFmt numFmtId="164" formatCode="#,##0.0"/>
    <numFmt numFmtId="165" formatCode="0.0"/>
  </numFmts>
  <fonts count="18" x14ac:knownFonts="1">
    <font>
      <sz val="11"/>
      <color theme="1"/>
      <name val="Calibri"/>
      <family val="2"/>
      <scheme val="minor"/>
    </font>
    <font>
      <sz val="14"/>
      <color theme="1"/>
      <name val="Calibri"/>
      <family val="2"/>
      <scheme val="minor"/>
    </font>
    <font>
      <sz val="16"/>
      <color theme="1"/>
      <name val="Calibri"/>
      <family val="2"/>
      <scheme val="minor"/>
    </font>
    <font>
      <sz val="9"/>
      <color theme="1"/>
      <name val="Calibri"/>
      <family val="2"/>
      <scheme val="minor"/>
    </font>
    <font>
      <sz val="18"/>
      <color theme="1"/>
      <name val="Calibri"/>
      <family val="2"/>
      <scheme val="minor"/>
    </font>
    <font>
      <b/>
      <sz val="20"/>
      <color theme="1"/>
      <name val="Calibri"/>
      <family val="2"/>
      <scheme val="minor"/>
    </font>
    <font>
      <b/>
      <sz val="14"/>
      <color theme="1"/>
      <name val="Calibri"/>
      <family val="2"/>
      <scheme val="minor"/>
    </font>
    <font>
      <b/>
      <sz val="12"/>
      <color theme="1"/>
      <name val="Calibri"/>
      <family val="2"/>
      <scheme val="minor"/>
    </font>
    <font>
      <b/>
      <sz val="11"/>
      <color theme="1"/>
      <name val="times"/>
    </font>
    <font>
      <sz val="11"/>
      <color theme="1"/>
      <name val="times"/>
    </font>
    <font>
      <sz val="12"/>
      <color rgb="FF000000"/>
      <name val="Calibri"/>
      <family val="2"/>
      <scheme val="minor"/>
    </font>
    <font>
      <b/>
      <sz val="11"/>
      <color theme="1"/>
      <name val="Calibri"/>
      <family val="2"/>
      <scheme val="minor"/>
    </font>
    <font>
      <b/>
      <i/>
      <sz val="11"/>
      <color theme="1"/>
      <name val="Calibri"/>
      <family val="2"/>
      <scheme val="minor"/>
    </font>
    <font>
      <sz val="11"/>
      <color theme="1"/>
      <name val="Calibri"/>
      <family val="2"/>
      <scheme val="minor"/>
    </font>
    <font>
      <b/>
      <sz val="11"/>
      <color theme="3"/>
      <name val="Calibri"/>
      <family val="2"/>
      <scheme val="minor"/>
    </font>
    <font>
      <u/>
      <sz val="11"/>
      <color theme="10"/>
      <name val="Calibri"/>
      <family val="2"/>
      <scheme val="minor"/>
    </font>
    <font>
      <sz val="12"/>
      <color theme="1"/>
      <name val="Calibri"/>
      <family val="2"/>
      <scheme val="minor"/>
    </font>
    <font>
      <b/>
      <u/>
      <sz val="18"/>
      <color theme="10"/>
      <name val="Calibri"/>
      <family val="2"/>
      <scheme val="minor"/>
    </font>
  </fonts>
  <fills count="3">
    <fill>
      <patternFill patternType="none"/>
    </fill>
    <fill>
      <patternFill patternType="gray125"/>
    </fill>
    <fill>
      <patternFill patternType="solid">
        <fgColor theme="6" tint="0.79998168889431442"/>
        <bgColor indexed="64"/>
      </patternFill>
    </fill>
  </fills>
  <borders count="120">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right/>
      <top style="thin">
        <color auto="1"/>
      </top>
      <bottom style="thin">
        <color auto="1"/>
      </bottom>
      <diagonal/>
    </border>
    <border>
      <left/>
      <right style="thick">
        <color auto="1"/>
      </right>
      <top style="thin">
        <color auto="1"/>
      </top>
      <bottom style="thin">
        <color auto="1"/>
      </bottom>
      <diagonal/>
    </border>
    <border>
      <left/>
      <right/>
      <top/>
      <bottom style="medium">
        <color theme="4" tint="0.39997558519241921"/>
      </bottom>
      <diagonal/>
    </border>
    <border>
      <left style="thin">
        <color auto="1"/>
      </left>
      <right style="thick">
        <color auto="1"/>
      </right>
      <top style="thin">
        <color auto="1"/>
      </top>
      <bottom/>
      <diagonal/>
    </border>
    <border>
      <left style="thick">
        <color auto="1"/>
      </left>
      <right style="medium">
        <color auto="1"/>
      </right>
      <top style="thick">
        <color auto="1"/>
      </top>
      <bottom style="thin">
        <color auto="1"/>
      </bottom>
      <diagonal/>
    </border>
    <border>
      <left style="medium">
        <color auto="1"/>
      </left>
      <right style="medium">
        <color auto="1"/>
      </right>
      <top style="thick">
        <color auto="1"/>
      </top>
      <bottom style="thin">
        <color auto="1"/>
      </bottom>
      <diagonal/>
    </border>
    <border>
      <left style="medium">
        <color auto="1"/>
      </left>
      <right style="thick">
        <color auto="1"/>
      </right>
      <top style="thick">
        <color auto="1"/>
      </top>
      <bottom style="thin">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thick">
        <color theme="4" tint="0.39994506668294322"/>
      </left>
      <right style="thin">
        <color theme="4" tint="0.39994506668294322"/>
      </right>
      <top style="thick">
        <color theme="4" tint="0.39994506668294322"/>
      </top>
      <bottom style="medium">
        <color theme="4" tint="0.39994506668294322"/>
      </bottom>
      <diagonal/>
    </border>
    <border>
      <left style="thin">
        <color theme="4" tint="0.39994506668294322"/>
      </left>
      <right style="thin">
        <color theme="4" tint="0.39994506668294322"/>
      </right>
      <top style="thick">
        <color theme="4" tint="0.39994506668294322"/>
      </top>
      <bottom style="medium">
        <color theme="4" tint="0.39994506668294322"/>
      </bottom>
      <diagonal/>
    </border>
    <border>
      <left style="thick">
        <color theme="4" tint="0.39991454817346722"/>
      </left>
      <right style="thin">
        <color theme="4" tint="0.39991454817346722"/>
      </right>
      <top style="medium">
        <color theme="4" tint="0.39994506668294322"/>
      </top>
      <bottom style="thin">
        <color theme="4" tint="0.39991454817346722"/>
      </bottom>
      <diagonal/>
    </border>
    <border>
      <left style="thin">
        <color theme="4" tint="0.39991454817346722"/>
      </left>
      <right style="thin">
        <color theme="4" tint="0.39991454817346722"/>
      </right>
      <top style="medium">
        <color theme="4" tint="0.39994506668294322"/>
      </top>
      <bottom style="thin">
        <color theme="4" tint="0.39991454817346722"/>
      </bottom>
      <diagonal/>
    </border>
    <border>
      <left style="thin">
        <color theme="4" tint="0.39991454817346722"/>
      </left>
      <right style="medium">
        <color theme="4" tint="0.39991454817346722"/>
      </right>
      <top style="medium">
        <color theme="4" tint="0.39994506668294322"/>
      </top>
      <bottom style="thin">
        <color theme="4" tint="0.39991454817346722"/>
      </bottom>
      <diagonal/>
    </border>
    <border>
      <left style="thick">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style="medium">
        <color theme="4" tint="0.39991454817346722"/>
      </right>
      <top style="thin">
        <color theme="4" tint="0.39991454817346722"/>
      </top>
      <bottom style="thin">
        <color theme="4" tint="0.39991454817346722"/>
      </bottom>
      <diagonal/>
    </border>
    <border>
      <left style="thick">
        <color theme="4" tint="0.39991454817346722"/>
      </left>
      <right style="thin">
        <color theme="4" tint="0.39991454817346722"/>
      </right>
      <top style="thin">
        <color theme="4" tint="0.39991454817346722"/>
      </top>
      <bottom style="thick">
        <color theme="4" tint="0.39991454817346722"/>
      </bottom>
      <diagonal/>
    </border>
    <border>
      <left style="thin">
        <color theme="4" tint="0.39991454817346722"/>
      </left>
      <right style="thin">
        <color theme="4" tint="0.39991454817346722"/>
      </right>
      <top style="thin">
        <color theme="4" tint="0.39991454817346722"/>
      </top>
      <bottom style="thick">
        <color theme="4" tint="0.39991454817346722"/>
      </bottom>
      <diagonal/>
    </border>
    <border>
      <left style="thin">
        <color theme="4" tint="0.39991454817346722"/>
      </left>
      <right style="medium">
        <color theme="4" tint="0.39991454817346722"/>
      </right>
      <top style="thin">
        <color theme="4" tint="0.39991454817346722"/>
      </top>
      <bottom style="thick">
        <color theme="4" tint="0.39991454817346722"/>
      </bottom>
      <diagonal/>
    </border>
    <border>
      <left style="thin">
        <color theme="4" tint="0.39994506668294322"/>
      </left>
      <right/>
      <top style="thick">
        <color theme="4" tint="0.39994506668294322"/>
      </top>
      <bottom style="medium">
        <color theme="4" tint="0.39994506668294322"/>
      </bottom>
      <diagonal/>
    </border>
    <border>
      <left style="medium">
        <color theme="4" tint="0.39991454817346722"/>
      </left>
      <right style="thin">
        <color theme="4" tint="0.39991454817346722"/>
      </right>
      <top style="thick">
        <color theme="4" tint="0.39991454817346722"/>
      </top>
      <bottom style="medium">
        <color theme="4" tint="0.39991454817346722"/>
      </bottom>
      <diagonal/>
    </border>
    <border>
      <left style="thin">
        <color theme="4" tint="0.39991454817346722"/>
      </left>
      <right style="thin">
        <color theme="4" tint="0.39991454817346722"/>
      </right>
      <top style="thick">
        <color theme="4" tint="0.39991454817346722"/>
      </top>
      <bottom style="medium">
        <color theme="4" tint="0.39991454817346722"/>
      </bottom>
      <diagonal/>
    </border>
    <border>
      <left style="medium">
        <color theme="4" tint="0.39991454817346722"/>
      </left>
      <right style="thin">
        <color theme="4" tint="0.39988402966399123"/>
      </right>
      <top style="medium">
        <color theme="4" tint="0.39991454817346722"/>
      </top>
      <bottom style="thin">
        <color theme="4" tint="0.39988402966399123"/>
      </bottom>
      <diagonal/>
    </border>
    <border>
      <left style="thin">
        <color theme="4" tint="0.39988402966399123"/>
      </left>
      <right style="thin">
        <color theme="4" tint="0.39988402966399123"/>
      </right>
      <top style="medium">
        <color theme="4" tint="0.39991454817346722"/>
      </top>
      <bottom style="thin">
        <color theme="4" tint="0.39988402966399123"/>
      </bottom>
      <diagonal/>
    </border>
    <border>
      <left style="medium">
        <color theme="4" tint="0.39991454817346722"/>
      </left>
      <right style="thin">
        <color theme="4" tint="0.39988402966399123"/>
      </right>
      <top style="thin">
        <color theme="4" tint="0.39988402966399123"/>
      </top>
      <bottom style="thin">
        <color theme="4" tint="0.39988402966399123"/>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91454817346722"/>
      </left>
      <right style="thin">
        <color theme="4" tint="0.39988402966399123"/>
      </right>
      <top style="thin">
        <color theme="4" tint="0.39988402966399123"/>
      </top>
      <bottom style="thick">
        <color theme="4" tint="0.39991454817346722"/>
      </bottom>
      <diagonal/>
    </border>
    <border>
      <left style="thin">
        <color theme="4" tint="0.39988402966399123"/>
      </left>
      <right style="thin">
        <color theme="4" tint="0.39988402966399123"/>
      </right>
      <top style="thin">
        <color theme="4" tint="0.39988402966399123"/>
      </top>
      <bottom style="thick">
        <color theme="4" tint="0.39991454817346722"/>
      </bottom>
      <diagonal/>
    </border>
    <border>
      <left style="thin">
        <color theme="4" tint="0.39991454817346722"/>
      </left>
      <right/>
      <top style="thick">
        <color theme="4" tint="0.39991454817346722"/>
      </top>
      <bottom style="medium">
        <color theme="4" tint="0.39991454817346722"/>
      </bottom>
      <diagonal/>
    </border>
    <border>
      <left style="medium">
        <color theme="4" tint="0.39988402966399123"/>
      </left>
      <right style="thin">
        <color theme="4" tint="0.39988402966399123"/>
      </right>
      <top style="thick">
        <color theme="4" tint="0.39988402966399123"/>
      </top>
      <bottom style="medium">
        <color theme="4" tint="0.39988402966399123"/>
      </bottom>
      <diagonal/>
    </border>
    <border>
      <left style="thin">
        <color theme="4" tint="0.39988402966399123"/>
      </left>
      <right style="thin">
        <color theme="4" tint="0.39988402966399123"/>
      </right>
      <top style="thick">
        <color theme="4" tint="0.39988402966399123"/>
      </top>
      <bottom style="medium">
        <color theme="4" tint="0.39988402966399123"/>
      </bottom>
      <diagonal/>
    </border>
    <border>
      <left style="thin">
        <color theme="4" tint="0.39988402966399123"/>
      </left>
      <right/>
      <top style="medium">
        <color theme="4" tint="0.39991454817346722"/>
      </top>
      <bottom style="thin">
        <color theme="4" tint="0.39988402966399123"/>
      </bottom>
      <diagonal/>
    </border>
    <border>
      <left style="thin">
        <color theme="4" tint="0.39988402966399123"/>
      </left>
      <right/>
      <top style="thin">
        <color theme="4" tint="0.39988402966399123"/>
      </top>
      <bottom style="thin">
        <color theme="4" tint="0.39988402966399123"/>
      </bottom>
      <diagonal/>
    </border>
    <border>
      <left style="thin">
        <color theme="4" tint="0.39988402966399123"/>
      </left>
      <right/>
      <top style="thin">
        <color theme="4" tint="0.39988402966399123"/>
      </top>
      <bottom style="thick">
        <color theme="4" tint="0.39991454817346722"/>
      </bottom>
      <diagonal/>
    </border>
    <border>
      <left style="medium">
        <color theme="4" tint="0.39985351115451523"/>
      </left>
      <right style="thin">
        <color theme="4" tint="0.39985351115451523"/>
      </right>
      <top style="medium">
        <color theme="4" tint="0.39988402966399123"/>
      </top>
      <bottom style="thin">
        <color theme="4" tint="0.39985351115451523"/>
      </bottom>
      <diagonal/>
    </border>
    <border>
      <left style="thin">
        <color theme="4" tint="0.39985351115451523"/>
      </left>
      <right style="thin">
        <color theme="4" tint="0.39985351115451523"/>
      </right>
      <top style="medium">
        <color theme="4" tint="0.39988402966399123"/>
      </top>
      <bottom style="thin">
        <color theme="4" tint="0.39985351115451523"/>
      </bottom>
      <diagonal/>
    </border>
    <border>
      <left style="medium">
        <color theme="4" tint="0.39985351115451523"/>
      </left>
      <right style="thin">
        <color theme="4" tint="0.39985351115451523"/>
      </right>
      <top style="thin">
        <color theme="4" tint="0.39985351115451523"/>
      </top>
      <bottom style="thin">
        <color theme="4" tint="0.39985351115451523"/>
      </bottom>
      <diagonal/>
    </border>
    <border>
      <left style="thin">
        <color theme="4" tint="0.39985351115451523"/>
      </left>
      <right style="thin">
        <color theme="4" tint="0.39985351115451523"/>
      </right>
      <top style="thin">
        <color theme="4" tint="0.39985351115451523"/>
      </top>
      <bottom style="thin">
        <color theme="4" tint="0.39985351115451523"/>
      </bottom>
      <diagonal/>
    </border>
    <border>
      <left style="medium">
        <color theme="4" tint="0.39985351115451523"/>
      </left>
      <right style="thin">
        <color theme="4" tint="0.39985351115451523"/>
      </right>
      <top style="thin">
        <color theme="4" tint="0.39985351115451523"/>
      </top>
      <bottom style="thick">
        <color theme="4" tint="0.39994506668294322"/>
      </bottom>
      <diagonal/>
    </border>
    <border>
      <left style="thin">
        <color theme="4" tint="0.39985351115451523"/>
      </left>
      <right style="thin">
        <color theme="4" tint="0.39985351115451523"/>
      </right>
      <top style="thin">
        <color theme="4" tint="0.39985351115451523"/>
      </top>
      <bottom style="thick">
        <color theme="4" tint="0.39994506668294322"/>
      </bottom>
      <diagonal/>
    </border>
    <border>
      <left style="thin">
        <color theme="4" tint="0.39988402966399123"/>
      </left>
      <right/>
      <top style="thick">
        <color theme="4" tint="0.39988402966399123"/>
      </top>
      <bottom style="medium">
        <color theme="4" tint="0.39988402966399123"/>
      </bottom>
      <diagonal/>
    </border>
    <border>
      <left style="medium">
        <color theme="4" tint="0.39985351115451523"/>
      </left>
      <right style="thin">
        <color theme="4" tint="0.39985351115451523"/>
      </right>
      <top style="thick">
        <color theme="4" tint="0.39985351115451523"/>
      </top>
      <bottom style="thick">
        <color theme="4" tint="0.39994506668294322"/>
      </bottom>
      <diagonal/>
    </border>
    <border>
      <left style="thin">
        <color theme="4" tint="0.39985351115451523"/>
      </left>
      <right style="thin">
        <color theme="4" tint="0.39985351115451523"/>
      </right>
      <top style="thick">
        <color theme="4" tint="0.39985351115451523"/>
      </top>
      <bottom style="thick">
        <color theme="4" tint="0.39994506668294322"/>
      </bottom>
      <diagonal/>
    </border>
    <border>
      <left style="thin">
        <color theme="4" tint="0.39985351115451523"/>
      </left>
      <right style="medium">
        <color theme="4" tint="0.39985351115451523"/>
      </right>
      <top style="thick">
        <color theme="4" tint="0.39985351115451523"/>
      </top>
      <bottom style="thick">
        <color theme="4" tint="0.39994506668294322"/>
      </bottom>
      <diagonal/>
    </border>
    <border>
      <left style="thin">
        <color theme="4" tint="0.39985351115451523"/>
      </left>
      <right/>
      <top style="medium">
        <color theme="4" tint="0.39988402966399123"/>
      </top>
      <bottom style="thin">
        <color theme="4" tint="0.39985351115451523"/>
      </bottom>
      <diagonal/>
    </border>
    <border>
      <left style="thin">
        <color theme="4" tint="0.39985351115451523"/>
      </left>
      <right/>
      <top style="thin">
        <color theme="4" tint="0.39985351115451523"/>
      </top>
      <bottom style="thin">
        <color theme="4" tint="0.39985351115451523"/>
      </bottom>
      <diagonal/>
    </border>
    <border>
      <left style="thin">
        <color theme="4" tint="0.39985351115451523"/>
      </left>
      <right/>
      <top style="thin">
        <color theme="4" tint="0.39985351115451523"/>
      </top>
      <bottom style="thick">
        <color theme="4" tint="0.39994506668294322"/>
      </bottom>
      <diagonal/>
    </border>
    <border>
      <left style="medium">
        <color theme="4" tint="0.39991454817346722"/>
      </left>
      <right style="thin">
        <color theme="4" tint="0.39991454817346722"/>
      </right>
      <top style="thick">
        <color theme="4" tint="0.39994506668294322"/>
      </top>
      <bottom style="thin">
        <color theme="4" tint="0.39991454817346722"/>
      </bottom>
      <diagonal/>
    </border>
    <border>
      <left style="thin">
        <color theme="4" tint="0.39991454817346722"/>
      </left>
      <right style="thin">
        <color theme="4" tint="0.39991454817346722"/>
      </right>
      <top style="thick">
        <color theme="4" tint="0.39994506668294322"/>
      </top>
      <bottom style="thin">
        <color theme="4" tint="0.39991454817346722"/>
      </bottom>
      <diagonal/>
    </border>
    <border>
      <left style="medium">
        <color theme="4" tint="0.39991454817346722"/>
      </left>
      <right style="thin">
        <color theme="4" tint="0.39991454817346722"/>
      </right>
      <top style="thin">
        <color theme="4" tint="0.39991454817346722"/>
      </top>
      <bottom style="thin">
        <color theme="4" tint="0.39991454817346722"/>
      </bottom>
      <diagonal/>
    </border>
    <border>
      <left style="medium">
        <color theme="4" tint="0.39991454817346722"/>
      </left>
      <right style="thin">
        <color theme="4" tint="0.39991454817346722"/>
      </right>
      <top style="thin">
        <color theme="4" tint="0.39991454817346722"/>
      </top>
      <bottom style="thick">
        <color theme="4" tint="0.39994506668294322"/>
      </bottom>
      <diagonal/>
    </border>
    <border>
      <left style="thin">
        <color theme="4" tint="0.39991454817346722"/>
      </left>
      <right style="thin">
        <color theme="4" tint="0.39991454817346722"/>
      </right>
      <top style="thin">
        <color theme="4" tint="0.39991454817346722"/>
      </top>
      <bottom style="thick">
        <color theme="4" tint="0.39994506668294322"/>
      </bottom>
      <diagonal/>
    </border>
    <border>
      <left style="thin">
        <color theme="4" tint="0.39991454817346722"/>
      </left>
      <right/>
      <top style="thick">
        <color theme="4" tint="0.39994506668294322"/>
      </top>
      <bottom style="thin">
        <color theme="4" tint="0.39991454817346722"/>
      </bottom>
      <diagonal/>
    </border>
    <border>
      <left style="thin">
        <color theme="4" tint="0.39991454817346722"/>
      </left>
      <right/>
      <top style="thin">
        <color theme="4" tint="0.39991454817346722"/>
      </top>
      <bottom style="thin">
        <color theme="4" tint="0.39991454817346722"/>
      </bottom>
      <diagonal/>
    </border>
    <border>
      <left style="thin">
        <color theme="4" tint="0.39991454817346722"/>
      </left>
      <right/>
      <top style="thin">
        <color theme="4" tint="0.39991454817346722"/>
      </top>
      <bottom style="thick">
        <color theme="4" tint="0.39994506668294322"/>
      </bottom>
      <diagonal/>
    </border>
    <border>
      <left style="medium">
        <color theme="4" tint="0.39991454817346722"/>
      </left>
      <right style="thin">
        <color theme="4" tint="0.39994506668294322"/>
      </right>
      <top style="thick">
        <color theme="4" tint="0.39991454817346722"/>
      </top>
      <bottom style="thin">
        <color theme="4" tint="0.39991454817346722"/>
      </bottom>
      <diagonal/>
    </border>
    <border>
      <left style="thin">
        <color theme="4" tint="0.39994506668294322"/>
      </left>
      <right style="thin">
        <color theme="4" tint="0.39994506668294322"/>
      </right>
      <top style="thick">
        <color theme="4" tint="0.39991454817346722"/>
      </top>
      <bottom style="thin">
        <color theme="4" tint="0.39991454817346722"/>
      </bottom>
      <diagonal/>
    </border>
    <border>
      <left style="thin">
        <color theme="4" tint="0.39994506668294322"/>
      </left>
      <right style="thick">
        <color theme="4" tint="0.39991454817346722"/>
      </right>
      <top style="thick">
        <color theme="4" tint="0.39991454817346722"/>
      </top>
      <bottom style="thin">
        <color theme="4" tint="0.39991454817346722"/>
      </bottom>
      <diagonal/>
    </border>
    <border>
      <left style="medium">
        <color theme="4" tint="0.39991454817346722"/>
      </left>
      <right style="thin">
        <color theme="4" tint="0.39994506668294322"/>
      </right>
      <top style="thin">
        <color theme="4" tint="0.39991454817346722"/>
      </top>
      <bottom style="thin">
        <color theme="4" tint="0.39991454817346722"/>
      </bottom>
      <diagonal/>
    </border>
    <border>
      <left style="thin">
        <color theme="4" tint="0.39994506668294322"/>
      </left>
      <right style="thin">
        <color theme="4" tint="0.39994506668294322"/>
      </right>
      <top style="thin">
        <color theme="4" tint="0.39991454817346722"/>
      </top>
      <bottom style="thin">
        <color theme="4" tint="0.39991454817346722"/>
      </bottom>
      <diagonal/>
    </border>
    <border>
      <left style="thin">
        <color theme="4" tint="0.39994506668294322"/>
      </left>
      <right style="thick">
        <color theme="4" tint="0.39991454817346722"/>
      </right>
      <top style="thin">
        <color theme="4" tint="0.39991454817346722"/>
      </top>
      <bottom style="thin">
        <color theme="4" tint="0.39991454817346722"/>
      </bottom>
      <diagonal/>
    </border>
    <border>
      <left style="medium">
        <color theme="4" tint="0.39991454817346722"/>
      </left>
      <right style="thin">
        <color theme="4" tint="0.39994506668294322"/>
      </right>
      <top style="thin">
        <color theme="4" tint="0.39991454817346722"/>
      </top>
      <bottom style="thick">
        <color theme="4" tint="0.39991454817346722"/>
      </bottom>
      <diagonal/>
    </border>
    <border>
      <left style="thin">
        <color theme="4" tint="0.39994506668294322"/>
      </left>
      <right style="thin">
        <color theme="4" tint="0.39994506668294322"/>
      </right>
      <top style="thin">
        <color theme="4" tint="0.39991454817346722"/>
      </top>
      <bottom style="thick">
        <color theme="4" tint="0.39991454817346722"/>
      </bottom>
      <diagonal/>
    </border>
    <border>
      <left style="thin">
        <color theme="4" tint="0.39994506668294322"/>
      </left>
      <right style="thick">
        <color theme="4" tint="0.39991454817346722"/>
      </right>
      <top style="thin">
        <color theme="4" tint="0.39991454817346722"/>
      </top>
      <bottom style="thick">
        <color theme="4" tint="0.39991454817346722"/>
      </bottom>
      <diagonal/>
    </border>
    <border>
      <left style="medium">
        <color theme="4" tint="0.39985351115451523"/>
      </left>
      <right style="thin">
        <color theme="4" tint="0.39982299264503923"/>
      </right>
      <top style="thick">
        <color theme="4" tint="0.39982299264503923"/>
      </top>
      <bottom style="thick">
        <color theme="4" tint="0.39991454817346722"/>
      </bottom>
      <diagonal/>
    </border>
    <border>
      <left style="thin">
        <color theme="4" tint="0.39982299264503923"/>
      </left>
      <right style="thin">
        <color theme="4" tint="0.39982299264503923"/>
      </right>
      <top style="thick">
        <color theme="4" tint="0.39982299264503923"/>
      </top>
      <bottom style="thick">
        <color theme="4" tint="0.39991454817346722"/>
      </bottom>
      <diagonal/>
    </border>
    <border>
      <left style="thin">
        <color theme="4" tint="0.39982299264503923"/>
      </left>
      <right style="thick">
        <color theme="4" tint="0.39982299264503923"/>
      </right>
      <top style="thick">
        <color theme="4" tint="0.39982299264503923"/>
      </top>
      <bottom style="thick">
        <color theme="4" tint="0.39991454817346722"/>
      </bottom>
      <diagonal/>
    </border>
    <border>
      <left/>
      <right/>
      <top style="thick">
        <color theme="4" tint="0.39991454817346722"/>
      </top>
      <bottom/>
      <diagonal/>
    </border>
    <border>
      <left style="medium">
        <color auto="1"/>
      </left>
      <right/>
      <top style="thick">
        <color auto="1"/>
      </top>
      <bottom style="medium">
        <color auto="1"/>
      </bottom>
      <diagonal/>
    </border>
    <border>
      <left style="thin">
        <color auto="1"/>
      </left>
      <right/>
      <top/>
      <bottom style="thin">
        <color auto="1"/>
      </bottom>
      <diagonal/>
    </border>
    <border>
      <left style="thin">
        <color auto="1"/>
      </left>
      <right/>
      <top style="thin">
        <color auto="1"/>
      </top>
      <bottom style="thick">
        <color auto="1"/>
      </bottom>
      <diagonal/>
    </border>
    <border>
      <left style="medium">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n">
        <color auto="1"/>
      </left>
      <right/>
      <top style="medium">
        <color auto="1"/>
      </top>
      <bottom style="thin">
        <color auto="1"/>
      </bottom>
      <diagonal/>
    </border>
    <border>
      <left/>
      <right style="thick">
        <color auto="1"/>
      </right>
      <top style="medium">
        <color auto="1"/>
      </top>
      <bottom style="thin">
        <color auto="1"/>
      </bottom>
      <diagonal/>
    </border>
    <border>
      <left/>
      <right style="thick">
        <color auto="1"/>
      </right>
      <top style="thin">
        <color auto="1"/>
      </top>
      <bottom style="thick">
        <color auto="1"/>
      </bottom>
      <diagonal/>
    </border>
    <border>
      <left/>
      <right style="thin">
        <color auto="1"/>
      </right>
      <top style="thick">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medium">
        <color theme="4" tint="0.39991454817346722"/>
      </left>
      <right style="thin">
        <color theme="4" tint="0.39991454817346722"/>
      </right>
      <top/>
      <bottom style="thin">
        <color theme="4" tint="0.39991454817346722"/>
      </bottom>
      <diagonal/>
    </border>
    <border>
      <left style="thin">
        <color theme="4" tint="0.39991454817346722"/>
      </left>
      <right style="thin">
        <color theme="4" tint="0.39991454817346722"/>
      </right>
      <top/>
      <bottom style="thin">
        <color theme="4" tint="0.39991454817346722"/>
      </bottom>
      <diagonal/>
    </border>
    <border>
      <left style="thin">
        <color theme="4" tint="0.39991454817346722"/>
      </left>
      <right/>
      <top/>
      <bottom style="thin">
        <color theme="4" tint="0.39991454817346722"/>
      </bottom>
      <diagonal/>
    </border>
  </borders>
  <cellStyleXfs count="4">
    <xf numFmtId="0" fontId="0" fillId="0" borderId="0"/>
    <xf numFmtId="42" fontId="13" fillId="0" borderId="0" applyFont="0" applyFill="0" applyBorder="0" applyAlignment="0" applyProtection="0"/>
    <xf numFmtId="0" fontId="14" fillId="0" borderId="35" applyNumberFormat="0" applyFill="0" applyAlignment="0" applyProtection="0"/>
    <xf numFmtId="0" fontId="15" fillId="0" borderId="0" applyNumberFormat="0" applyFill="0" applyBorder="0" applyAlignment="0" applyProtection="0"/>
  </cellStyleXfs>
  <cellXfs count="268">
    <xf numFmtId="0" fontId="0" fillId="0" borderId="0" xfId="0"/>
    <xf numFmtId="0" fontId="0" fillId="0" borderId="0" xfId="0" applyAlignment="1">
      <alignment vertical="center" wrapText="1"/>
    </xf>
    <xf numFmtId="0" fontId="0" fillId="0" borderId="0" xfId="0" applyAlignment="1"/>
    <xf numFmtId="0" fontId="0" fillId="2" borderId="0" xfId="0" applyFill="1"/>
    <xf numFmtId="0" fontId="0" fillId="2" borderId="1" xfId="0" applyFill="1" applyBorder="1" applyAlignment="1">
      <alignment wrapText="1"/>
    </xf>
    <xf numFmtId="0" fontId="0" fillId="2" borderId="0" xfId="0" applyFill="1" applyAlignment="1">
      <alignment wrapText="1"/>
    </xf>
    <xf numFmtId="0" fontId="0" fillId="2" borderId="4" xfId="0" applyFill="1" applyBorder="1" applyAlignment="1">
      <alignment wrapText="1"/>
    </xf>
    <xf numFmtId="0" fontId="0" fillId="2" borderId="7" xfId="0" applyFill="1" applyBorder="1" applyAlignment="1">
      <alignment wrapText="1"/>
    </xf>
    <xf numFmtId="0" fontId="9" fillId="0" borderId="4" xfId="0" applyFont="1" applyBorder="1" applyProtection="1">
      <protection locked="0"/>
    </xf>
    <xf numFmtId="0" fontId="9" fillId="0" borderId="5"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20" xfId="0" applyBorder="1" applyProtection="1">
      <protection locked="0"/>
    </xf>
    <xf numFmtId="0" fontId="10" fillId="0" borderId="5" xfId="0" applyFont="1" applyBorder="1" applyAlignment="1" applyProtection="1">
      <alignment horizontal="right" vertical="top"/>
      <protection locked="0"/>
    </xf>
    <xf numFmtId="0" fontId="0" fillId="0" borderId="7" xfId="0" applyBorder="1" applyProtection="1">
      <protection locked="0"/>
    </xf>
    <xf numFmtId="0" fontId="0" fillId="0" borderId="22" xfId="0" applyBorder="1" applyProtection="1"/>
    <xf numFmtId="0" fontId="0" fillId="0" borderId="5" xfId="0" applyBorder="1" applyProtection="1"/>
    <xf numFmtId="0" fontId="11" fillId="0" borderId="25" xfId="0" applyFont="1" applyBorder="1" applyAlignment="1" applyProtection="1">
      <alignment wrapText="1"/>
    </xf>
    <xf numFmtId="0" fontId="11" fillId="0" borderId="26" xfId="0" applyFont="1" applyBorder="1" applyAlignment="1" applyProtection="1">
      <alignment wrapText="1"/>
    </xf>
    <xf numFmtId="0" fontId="4" fillId="2" borderId="8" xfId="0" applyFont="1" applyFill="1" applyBorder="1" applyAlignment="1" applyProtection="1">
      <alignment vertical="center" wrapText="1"/>
      <protection hidden="1"/>
    </xf>
    <xf numFmtId="0" fontId="0" fillId="0" borderId="22" xfId="0" applyBorder="1" applyProtection="1">
      <protection hidden="1"/>
    </xf>
    <xf numFmtId="0" fontId="0" fillId="0" borderId="5" xfId="0" applyBorder="1" applyProtection="1">
      <protection hidden="1"/>
    </xf>
    <xf numFmtId="0" fontId="11" fillId="0" borderId="31" xfId="0" applyFont="1" applyBorder="1" applyProtection="1"/>
    <xf numFmtId="0" fontId="11" fillId="0" borderId="32" xfId="0" applyFont="1" applyBorder="1" applyProtection="1"/>
    <xf numFmtId="0" fontId="9" fillId="0" borderId="22" xfId="0" applyFont="1" applyBorder="1" applyProtection="1">
      <protection locked="0"/>
    </xf>
    <xf numFmtId="0" fontId="9" fillId="0" borderId="21" xfId="0" applyFont="1" applyBorder="1" applyProtection="1">
      <protection locked="0"/>
    </xf>
    <xf numFmtId="0" fontId="10" fillId="0" borderId="22" xfId="0" applyFont="1" applyBorder="1" applyAlignment="1" applyProtection="1">
      <alignment horizontal="right" vertical="top"/>
      <protection locked="0"/>
    </xf>
    <xf numFmtId="1" fontId="4" fillId="2" borderId="3" xfId="0" applyNumberFormat="1" applyFont="1" applyFill="1" applyBorder="1" applyAlignment="1" applyProtection="1">
      <alignment vertical="center" wrapText="1"/>
      <protection hidden="1"/>
    </xf>
    <xf numFmtId="1" fontId="4" fillId="2" borderId="6" xfId="0" applyNumberFormat="1" applyFont="1" applyFill="1" applyBorder="1" applyAlignment="1" applyProtection="1">
      <alignment vertical="center" wrapText="1"/>
      <protection hidden="1"/>
    </xf>
    <xf numFmtId="42" fontId="0" fillId="2" borderId="42" xfId="1" applyFont="1" applyFill="1" applyBorder="1" applyAlignment="1" applyProtection="1">
      <alignment horizontal="center" vertical="center" wrapText="1"/>
      <protection hidden="1"/>
    </xf>
    <xf numFmtId="164" fontId="0" fillId="2" borderId="41" xfId="0" applyNumberFormat="1" applyFill="1" applyBorder="1" applyAlignment="1" applyProtection="1">
      <alignment horizontal="center" vertical="center" wrapText="1"/>
      <protection hidden="1"/>
    </xf>
    <xf numFmtId="1" fontId="0" fillId="0" borderId="22" xfId="0" applyNumberFormat="1" applyBorder="1" applyProtection="1">
      <protection hidden="1"/>
    </xf>
    <xf numFmtId="1" fontId="0" fillId="0" borderId="5" xfId="0" applyNumberFormat="1" applyBorder="1" applyProtection="1">
      <protection hidden="1"/>
    </xf>
    <xf numFmtId="0" fontId="14" fillId="0" borderId="46" xfId="2" applyBorder="1" applyAlignment="1">
      <alignment vertical="center" wrapText="1"/>
    </xf>
    <xf numFmtId="0" fontId="14" fillId="0" borderId="47" xfId="2" applyBorder="1" applyAlignment="1">
      <alignment vertical="center" wrapText="1"/>
    </xf>
    <xf numFmtId="0" fontId="14" fillId="0" borderId="47" xfId="2" applyBorder="1" applyAlignment="1">
      <alignment horizontal="center" vertical="center" wrapText="1"/>
    </xf>
    <xf numFmtId="0" fontId="0" fillId="0" borderId="48" xfId="0" applyBorder="1" applyAlignment="1">
      <alignment horizontal="left" vertical="center"/>
    </xf>
    <xf numFmtId="0" fontId="0" fillId="0" borderId="49"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51" xfId="0" applyBorder="1" applyAlignment="1">
      <alignment vertical="center"/>
    </xf>
    <xf numFmtId="0" fontId="0" fillId="0" borderId="52" xfId="0" applyBorder="1" applyAlignment="1">
      <alignment vertical="center" wrapText="1"/>
    </xf>
    <xf numFmtId="0" fontId="0" fillId="0" borderId="52" xfId="0" applyBorder="1" applyAlignment="1">
      <alignment wrapText="1"/>
    </xf>
    <xf numFmtId="0" fontId="0" fillId="0" borderId="53" xfId="0" applyBorder="1" applyAlignment="1">
      <alignment vertical="center" wrapText="1"/>
    </xf>
    <xf numFmtId="0" fontId="0" fillId="0" borderId="52" xfId="0" applyBorder="1" applyAlignment="1">
      <alignment horizontal="left" wrapText="1"/>
    </xf>
    <xf numFmtId="0" fontId="0" fillId="0" borderId="54" xfId="0" applyFont="1" applyBorder="1" applyAlignment="1">
      <alignment vertical="center"/>
    </xf>
    <xf numFmtId="0" fontId="0" fillId="0" borderId="55" xfId="0" applyBorder="1" applyAlignment="1">
      <alignment vertical="center" wrapText="1"/>
    </xf>
    <xf numFmtId="0" fontId="0" fillId="0" borderId="55" xfId="0" applyBorder="1" applyAlignment="1">
      <alignment wrapText="1"/>
    </xf>
    <xf numFmtId="0" fontId="0" fillId="0" borderId="56" xfId="0" applyBorder="1" applyAlignment="1">
      <alignment vertical="center" wrapText="1"/>
    </xf>
    <xf numFmtId="0" fontId="0" fillId="0" borderId="52" xfId="0" applyBorder="1" applyAlignment="1">
      <alignment horizontal="left" vertical="center"/>
    </xf>
    <xf numFmtId="0" fontId="0" fillId="0" borderId="53" xfId="0" applyBorder="1" applyAlignment="1">
      <alignment horizontal="left" vertical="center"/>
    </xf>
    <xf numFmtId="0" fontId="14" fillId="0" borderId="57" xfId="2" applyBorder="1" applyAlignment="1">
      <alignment vertical="center" wrapText="1"/>
    </xf>
    <xf numFmtId="0" fontId="14" fillId="0" borderId="58" xfId="2" applyBorder="1" applyAlignment="1">
      <alignment horizontal="center" vertical="center"/>
    </xf>
    <xf numFmtId="0" fontId="14" fillId="0" borderId="59" xfId="2" applyBorder="1" applyAlignment="1">
      <alignment horizontal="center" vertical="center" wrapText="1"/>
    </xf>
    <xf numFmtId="0" fontId="14" fillId="0" borderId="59" xfId="2" applyBorder="1" applyAlignment="1">
      <alignment horizontal="center" vertical="center"/>
    </xf>
    <xf numFmtId="0" fontId="0" fillId="0" borderId="60" xfId="0" applyBorder="1" applyAlignment="1">
      <alignment horizontal="left" vertical="center"/>
    </xf>
    <xf numFmtId="0" fontId="0" fillId="0" borderId="61" xfId="0"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wrapText="1"/>
    </xf>
    <xf numFmtId="0" fontId="0" fillId="0" borderId="62" xfId="0" applyFont="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wrapText="1"/>
    </xf>
    <xf numFmtId="0" fontId="14" fillId="0" borderId="66" xfId="2" applyBorder="1" applyAlignment="1">
      <alignment horizontal="center" vertical="center" wrapText="1"/>
    </xf>
    <xf numFmtId="0" fontId="14" fillId="0" borderId="67" xfId="2" applyBorder="1" applyAlignment="1">
      <alignment horizontal="center" vertical="center" wrapText="1"/>
    </xf>
    <xf numFmtId="0" fontId="14" fillId="0" borderId="68" xfId="2" applyBorder="1" applyAlignment="1">
      <alignment horizontal="center"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72" xfId="0" applyBorder="1" applyAlignment="1">
      <alignment horizontal="left" vertical="center"/>
    </xf>
    <xf numFmtId="0" fontId="0" fillId="0" borderId="73" xfId="0" applyBorder="1" applyAlignment="1">
      <alignment horizontal="left" vertical="center" wrapText="1"/>
    </xf>
    <xf numFmtId="0" fontId="0" fillId="0" borderId="74" xfId="0" applyBorder="1" applyAlignment="1">
      <alignment horizontal="left" vertical="center"/>
    </xf>
    <xf numFmtId="0" fontId="0" fillId="0" borderId="75" xfId="0" applyBorder="1" applyAlignment="1">
      <alignment horizontal="left" vertical="center" wrapText="1"/>
    </xf>
    <xf numFmtId="0" fontId="0" fillId="0" borderId="74" xfId="0" applyBorder="1" applyAlignment="1">
      <alignment vertical="center"/>
    </xf>
    <xf numFmtId="0" fontId="0" fillId="0" borderId="75" xfId="0" applyBorder="1" applyAlignment="1">
      <alignment wrapText="1"/>
    </xf>
    <xf numFmtId="0" fontId="0" fillId="0" borderId="74" xfId="0" applyFont="1" applyBorder="1" applyAlignment="1">
      <alignment horizontal="left" vertical="center"/>
    </xf>
    <xf numFmtId="0" fontId="0" fillId="0" borderId="74" xfId="0" applyBorder="1" applyAlignment="1">
      <alignment horizontal="left" vertical="center" wrapText="1"/>
    </xf>
    <xf numFmtId="0" fontId="0" fillId="0" borderId="76" xfId="0" applyFont="1" applyBorder="1" applyAlignment="1">
      <alignment vertical="center"/>
    </xf>
    <xf numFmtId="0" fontId="0" fillId="0" borderId="77" xfId="0" applyBorder="1" applyAlignment="1">
      <alignment vertical="center" wrapText="1"/>
    </xf>
    <xf numFmtId="0" fontId="0" fillId="0" borderId="77" xfId="0" applyBorder="1" applyAlignment="1">
      <alignment wrapText="1"/>
    </xf>
    <xf numFmtId="0" fontId="14" fillId="0" borderId="78" xfId="2" applyBorder="1" applyAlignment="1">
      <alignment horizontal="center" vertical="center" wrapText="1"/>
    </xf>
    <xf numFmtId="0" fontId="14" fillId="0" borderId="79" xfId="2" applyBorder="1" applyAlignment="1">
      <alignment horizontal="center" vertical="center"/>
    </xf>
    <xf numFmtId="0" fontId="14" fillId="0" borderId="80" xfId="2" applyBorder="1" applyAlignment="1">
      <alignment horizontal="center" vertical="center" wrapText="1"/>
    </xf>
    <xf numFmtId="0" fontId="14" fillId="0" borderId="80" xfId="2" applyBorder="1" applyAlignment="1">
      <alignment horizontal="center" vertical="center"/>
    </xf>
    <xf numFmtId="0" fontId="0" fillId="0" borderId="82" xfId="0" applyBorder="1" applyAlignment="1">
      <alignment horizontal="left" vertical="center" wrapText="1"/>
    </xf>
    <xf numFmtId="0" fontId="0" fillId="0" borderId="83" xfId="0" applyBorder="1" applyAlignment="1">
      <alignment horizontal="left" vertical="center" wrapText="1"/>
    </xf>
    <xf numFmtId="0" fontId="0" fillId="0" borderId="83" xfId="0" applyBorder="1" applyAlignment="1">
      <alignment vertical="center" wrapText="1"/>
    </xf>
    <xf numFmtId="0" fontId="0" fillId="0" borderId="84" xfId="0" applyBorder="1" applyAlignment="1">
      <alignment vertical="center" wrapText="1"/>
    </xf>
    <xf numFmtId="0" fontId="0" fillId="0" borderId="85" xfId="0" applyBorder="1" applyAlignment="1">
      <alignment horizontal="left" vertical="center"/>
    </xf>
    <xf numFmtId="0" fontId="0" fillId="0" borderId="86" xfId="0" applyBorder="1" applyAlignment="1">
      <alignment horizontal="left" vertical="center" wrapText="1"/>
    </xf>
    <xf numFmtId="0" fontId="0" fillId="0" borderId="87" xfId="0" applyBorder="1" applyAlignment="1">
      <alignment vertical="center"/>
    </xf>
    <xf numFmtId="0" fontId="0" fillId="0" borderId="87" xfId="0" applyBorder="1" applyAlignment="1">
      <alignment horizontal="left" vertical="center"/>
    </xf>
    <xf numFmtId="0" fontId="0" fillId="0" borderId="87" xfId="0" applyFont="1" applyBorder="1" applyAlignment="1">
      <alignment horizontal="left" vertical="center"/>
    </xf>
    <xf numFmtId="0" fontId="0" fillId="0" borderId="87" xfId="0" applyFont="1" applyBorder="1" applyAlignment="1">
      <alignment vertical="center"/>
    </xf>
    <xf numFmtId="0" fontId="0" fillId="0" borderId="88" xfId="0" applyFont="1" applyBorder="1" applyAlignment="1">
      <alignment vertical="center"/>
    </xf>
    <xf numFmtId="0" fontId="0" fillId="0" borderId="89" xfId="0" applyBorder="1" applyAlignment="1">
      <alignment vertical="center" wrapText="1"/>
    </xf>
    <xf numFmtId="0" fontId="0" fillId="0" borderId="89" xfId="0" applyBorder="1" applyAlignment="1">
      <alignment wrapText="1"/>
    </xf>
    <xf numFmtId="0" fontId="0" fillId="0" borderId="90" xfId="0" applyBorder="1" applyAlignment="1">
      <alignment horizontal="left" vertical="center" wrapText="1"/>
    </xf>
    <xf numFmtId="0" fontId="0" fillId="0" borderId="91" xfId="0" applyBorder="1" applyAlignment="1">
      <alignment vertical="center" wrapText="1"/>
    </xf>
    <xf numFmtId="0" fontId="0" fillId="0" borderId="91" xfId="0" applyBorder="1" applyAlignment="1">
      <alignment horizontal="left" vertical="center" wrapText="1"/>
    </xf>
    <xf numFmtId="0" fontId="0" fillId="0" borderId="92" xfId="0" applyBorder="1" applyAlignment="1">
      <alignment vertical="center" wrapText="1"/>
    </xf>
    <xf numFmtId="0" fontId="0" fillId="0" borderId="93" xfId="0" applyBorder="1" applyAlignment="1">
      <alignment vertical="center"/>
    </xf>
    <xf numFmtId="0" fontId="0" fillId="0" borderId="94" xfId="0" applyBorder="1" applyAlignment="1">
      <alignment wrapText="1"/>
    </xf>
    <xf numFmtId="0" fontId="0" fillId="0" borderId="95" xfId="0" applyBorder="1" applyAlignment="1">
      <alignment vertical="center" wrapText="1"/>
    </xf>
    <xf numFmtId="0" fontId="0" fillId="0" borderId="96" xfId="0" applyBorder="1" applyAlignment="1">
      <alignment vertical="center"/>
    </xf>
    <xf numFmtId="0" fontId="0" fillId="0" borderId="97" xfId="0" applyBorder="1" applyAlignment="1">
      <alignment wrapText="1"/>
    </xf>
    <xf numFmtId="0" fontId="0" fillId="0" borderId="98" xfId="0" applyBorder="1" applyAlignment="1">
      <alignment vertical="center" wrapText="1"/>
    </xf>
    <xf numFmtId="0" fontId="0" fillId="0" borderId="97" xfId="0" applyBorder="1" applyAlignment="1">
      <alignment vertical="center" wrapText="1"/>
    </xf>
    <xf numFmtId="0" fontId="0" fillId="0" borderId="96" xfId="0" applyBorder="1" applyAlignment="1">
      <alignment horizontal="left" vertical="center"/>
    </xf>
    <xf numFmtId="0" fontId="0" fillId="0" borderId="97" xfId="0" applyBorder="1" applyAlignment="1">
      <alignment horizontal="left" vertical="center" wrapText="1"/>
    </xf>
    <xf numFmtId="0" fontId="0" fillId="0" borderId="98" xfId="0" applyBorder="1" applyAlignment="1">
      <alignment horizontal="left" vertical="center" wrapText="1"/>
    </xf>
    <xf numFmtId="0" fontId="0" fillId="0" borderId="96" xfId="0" applyFont="1" applyBorder="1" applyAlignment="1">
      <alignment horizontal="left" vertical="center"/>
    </xf>
    <xf numFmtId="0" fontId="0" fillId="0" borderId="96" xfId="0" applyFont="1" applyBorder="1" applyAlignment="1">
      <alignment vertical="center"/>
    </xf>
    <xf numFmtId="0" fontId="0" fillId="0" borderId="99" xfId="0" applyFont="1" applyFill="1" applyBorder="1" applyAlignment="1">
      <alignment horizontal="left" vertical="center"/>
    </xf>
    <xf numFmtId="0" fontId="0" fillId="0" borderId="100" xfId="0" applyFill="1" applyBorder="1" applyAlignment="1">
      <alignment horizontal="left" vertical="center" wrapText="1"/>
    </xf>
    <xf numFmtId="0" fontId="0" fillId="0" borderId="101" xfId="0" applyBorder="1" applyAlignment="1">
      <alignment horizontal="left" vertical="center" wrapText="1"/>
    </xf>
    <xf numFmtId="0" fontId="0" fillId="0" borderId="105" xfId="0" applyFont="1" applyBorder="1" applyAlignment="1">
      <alignment vertical="center"/>
    </xf>
    <xf numFmtId="0" fontId="0" fillId="0" borderId="105" xfId="0" applyBorder="1"/>
    <xf numFmtId="0" fontId="14" fillId="0" borderId="81" xfId="2" applyBorder="1" applyAlignment="1">
      <alignment horizontal="center" vertical="center" wrapText="1"/>
    </xf>
    <xf numFmtId="0" fontId="14" fillId="0" borderId="102" xfId="2" applyBorder="1" applyAlignment="1">
      <alignment horizontal="center" vertical="center"/>
    </xf>
    <xf numFmtId="0" fontId="14" fillId="0" borderId="103" xfId="2" applyBorder="1" applyAlignment="1">
      <alignment horizontal="center" vertical="center" wrapText="1"/>
    </xf>
    <xf numFmtId="0" fontId="14" fillId="0" borderId="104" xfId="2" applyBorder="1" applyAlignment="1">
      <alignment horizontal="center" vertical="center" wrapText="1"/>
    </xf>
    <xf numFmtId="0" fontId="9" fillId="0" borderId="22" xfId="0" applyFont="1" applyBorder="1" applyProtection="1">
      <protection hidden="1"/>
    </xf>
    <xf numFmtId="0" fontId="9" fillId="0" borderId="5" xfId="0" applyFont="1" applyBorder="1" applyProtection="1">
      <protection hidden="1"/>
    </xf>
    <xf numFmtId="0" fontId="0" fillId="0" borderId="20" xfId="0" applyBorder="1" applyProtection="1">
      <protection hidden="1"/>
    </xf>
    <xf numFmtId="0" fontId="9" fillId="0" borderId="22" xfId="0" applyFont="1" applyBorder="1" applyProtection="1">
      <protection locked="0" hidden="1"/>
    </xf>
    <xf numFmtId="0" fontId="9" fillId="0" borderId="5" xfId="0" applyFont="1" applyBorder="1" applyProtection="1">
      <protection locked="0" hidden="1"/>
    </xf>
    <xf numFmtId="0" fontId="0" fillId="0" borderId="5" xfId="0" applyBorder="1" applyProtection="1">
      <protection locked="0" hidden="1"/>
    </xf>
    <xf numFmtId="0" fontId="0" fillId="0" borderId="20" xfId="0" applyBorder="1" applyProtection="1">
      <protection locked="0" hidden="1"/>
    </xf>
    <xf numFmtId="0" fontId="8" fillId="0" borderId="27" xfId="0" applyFont="1" applyBorder="1" applyAlignment="1" applyProtection="1">
      <alignment wrapText="1"/>
    </xf>
    <xf numFmtId="0" fontId="8" fillId="0" borderId="28" xfId="0" applyFont="1" applyBorder="1" applyAlignment="1" applyProtection="1">
      <alignment wrapText="1"/>
    </xf>
    <xf numFmtId="0" fontId="8" fillId="0" borderId="29" xfId="0" applyFont="1" applyBorder="1" applyAlignment="1" applyProtection="1">
      <alignment wrapText="1"/>
    </xf>
    <xf numFmtId="0" fontId="8" fillId="0" borderId="0" xfId="0" applyFont="1" applyBorder="1" applyProtection="1"/>
    <xf numFmtId="0" fontId="0" fillId="0" borderId="0" xfId="0" applyProtection="1"/>
    <xf numFmtId="0" fontId="8" fillId="0" borderId="19" xfId="0" applyFont="1" applyFill="1" applyBorder="1" applyProtection="1"/>
    <xf numFmtId="0" fontId="8" fillId="0" borderId="0" xfId="0" applyFont="1" applyFill="1" applyBorder="1" applyProtection="1"/>
    <xf numFmtId="0" fontId="0" fillId="0" borderId="0" xfId="0" applyAlignment="1" applyProtection="1"/>
    <xf numFmtId="0" fontId="9" fillId="0" borderId="0" xfId="0" applyFont="1" applyBorder="1" applyProtection="1"/>
    <xf numFmtId="0" fontId="0" fillId="0" borderId="0" xfId="0" applyBorder="1" applyProtection="1"/>
    <xf numFmtId="0" fontId="9" fillId="0" borderId="23" xfId="0" applyFont="1" applyBorder="1" applyProtection="1">
      <protection locked="0"/>
    </xf>
    <xf numFmtId="0" fontId="9" fillId="0" borderId="8" xfId="0" applyFont="1" applyBorder="1" applyProtection="1">
      <protection locked="0"/>
    </xf>
    <xf numFmtId="0" fontId="0" fillId="0" borderId="23" xfId="0" applyBorder="1" applyProtection="1">
      <protection hidden="1"/>
    </xf>
    <xf numFmtId="0" fontId="0" fillId="0" borderId="6" xfId="0" applyBorder="1" applyProtection="1">
      <protection hidden="1"/>
    </xf>
    <xf numFmtId="0" fontId="0" fillId="0" borderId="8" xfId="0" applyBorder="1" applyProtection="1">
      <protection hidden="1"/>
    </xf>
    <xf numFmtId="0" fontId="8" fillId="0" borderId="27" xfId="0" applyFont="1" applyBorder="1" applyProtection="1"/>
    <xf numFmtId="0" fontId="8" fillId="0" borderId="28" xfId="0" applyFont="1" applyBorder="1" applyProtection="1"/>
    <xf numFmtId="0" fontId="0" fillId="0" borderId="0" xfId="0" applyFill="1" applyBorder="1" applyProtection="1"/>
    <xf numFmtId="0" fontId="0" fillId="0" borderId="5" xfId="0" applyFill="1" applyBorder="1" applyProtection="1"/>
    <xf numFmtId="0" fontId="8" fillId="0" borderId="106" xfId="0" applyFont="1" applyBorder="1" applyProtection="1"/>
    <xf numFmtId="0" fontId="9" fillId="0" borderId="107" xfId="0" applyFont="1" applyBorder="1" applyProtection="1">
      <protection locked="0" hidden="1"/>
    </xf>
    <xf numFmtId="0" fontId="9" fillId="0" borderId="18" xfId="0" applyFont="1" applyBorder="1" applyProtection="1">
      <protection locked="0" hidden="1"/>
    </xf>
    <xf numFmtId="0" fontId="0" fillId="0" borderId="18" xfId="0" applyBorder="1" applyProtection="1">
      <protection locked="0" hidden="1"/>
    </xf>
    <xf numFmtId="0" fontId="0" fillId="0" borderId="108" xfId="0" applyBorder="1" applyProtection="1">
      <protection locked="0" hidden="1"/>
    </xf>
    <xf numFmtId="0" fontId="9" fillId="0" borderId="20" xfId="0" applyFont="1" applyBorder="1" applyProtection="1">
      <protection hidden="1"/>
    </xf>
    <xf numFmtId="0" fontId="11" fillId="0" borderId="1" xfId="0" applyFont="1" applyBorder="1" applyProtection="1"/>
    <xf numFmtId="0" fontId="11" fillId="0" borderId="2" xfId="0" applyFont="1" applyBorder="1" applyProtection="1"/>
    <xf numFmtId="42" fontId="0" fillId="0" borderId="5" xfId="1" applyFont="1" applyBorder="1" applyProtection="1">
      <protection locked="0"/>
    </xf>
    <xf numFmtId="42" fontId="0" fillId="0" borderId="20" xfId="1" applyFont="1" applyBorder="1" applyProtection="1">
      <protection locked="0"/>
    </xf>
    <xf numFmtId="165" fontId="0" fillId="0" borderId="5" xfId="0" applyNumberFormat="1" applyBorder="1" applyProtection="1">
      <protection hidden="1"/>
    </xf>
    <xf numFmtId="42" fontId="0" fillId="0" borderId="5" xfId="1" applyFont="1" applyBorder="1" applyProtection="1">
      <protection hidden="1"/>
    </xf>
    <xf numFmtId="42" fontId="0" fillId="0" borderId="20" xfId="1" applyFont="1" applyBorder="1" applyProtection="1">
      <protection hidden="1"/>
    </xf>
    <xf numFmtId="1" fontId="0" fillId="0" borderId="23" xfId="0" applyNumberFormat="1" applyBorder="1" applyProtection="1">
      <protection hidden="1"/>
    </xf>
    <xf numFmtId="1" fontId="0" fillId="0" borderId="6" xfId="0" applyNumberFormat="1" applyBorder="1" applyProtection="1">
      <protection hidden="1"/>
    </xf>
    <xf numFmtId="1" fontId="0" fillId="0" borderId="8" xfId="0" applyNumberFormat="1" applyBorder="1" applyProtection="1">
      <protection hidden="1"/>
    </xf>
    <xf numFmtId="0" fontId="0" fillId="2" borderId="0" xfId="0" applyFill="1" applyProtection="1"/>
    <xf numFmtId="0" fontId="0" fillId="2" borderId="37" xfId="0" applyFill="1" applyBorder="1" applyAlignment="1" applyProtection="1">
      <alignment wrapText="1"/>
    </xf>
    <xf numFmtId="0" fontId="0" fillId="2" borderId="40" xfId="0" applyFill="1" applyBorder="1" applyAlignment="1" applyProtection="1">
      <alignment wrapText="1"/>
    </xf>
    <xf numFmtId="0" fontId="7" fillId="2" borderId="43" xfId="0" applyFont="1" applyFill="1" applyBorder="1" applyAlignment="1" applyProtection="1">
      <alignment wrapText="1"/>
    </xf>
    <xf numFmtId="0" fontId="0" fillId="2" borderId="0" xfId="0" applyFill="1" applyAlignment="1" applyProtection="1">
      <alignment wrapText="1"/>
    </xf>
    <xf numFmtId="0" fontId="6" fillId="2" borderId="0" xfId="0" applyFont="1" applyFill="1" applyAlignment="1" applyProtection="1"/>
    <xf numFmtId="0" fontId="0" fillId="2" borderId="1" xfId="0" applyFill="1" applyBorder="1" applyAlignment="1" applyProtection="1">
      <alignment wrapText="1"/>
    </xf>
    <xf numFmtId="0" fontId="4" fillId="2" borderId="3" xfId="0" applyFont="1" applyFill="1" applyBorder="1" applyAlignment="1" applyProtection="1">
      <alignment vertical="center" wrapText="1"/>
    </xf>
    <xf numFmtId="0" fontId="0" fillId="2" borderId="4" xfId="0" applyFill="1" applyBorder="1" applyAlignment="1" applyProtection="1">
      <alignment wrapText="1"/>
    </xf>
    <xf numFmtId="0" fontId="4" fillId="2" borderId="6" xfId="0" applyFont="1" applyFill="1" applyBorder="1" applyAlignment="1" applyProtection="1">
      <alignment vertical="center" wrapText="1"/>
    </xf>
    <xf numFmtId="0" fontId="0" fillId="2" borderId="9" xfId="0" applyFill="1" applyBorder="1" applyAlignment="1" applyProtection="1">
      <alignment wrapText="1"/>
    </xf>
    <xf numFmtId="0" fontId="4" fillId="2" borderId="36" xfId="0" applyFont="1" applyFill="1" applyBorder="1" applyAlignment="1" applyProtection="1">
      <alignment vertical="center" wrapText="1"/>
    </xf>
    <xf numFmtId="0" fontId="5" fillId="2" borderId="7" xfId="0" applyFont="1" applyFill="1" applyBorder="1" applyAlignment="1" applyProtection="1">
      <alignment horizontal="center" vertical="center" wrapText="1"/>
    </xf>
    <xf numFmtId="42" fontId="4" fillId="2" borderId="36" xfId="1"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0" fontId="11" fillId="0" borderId="114" xfId="0" applyFont="1" applyBorder="1" applyProtection="1"/>
    <xf numFmtId="0" fontId="0" fillId="0" borderId="115" xfId="0" applyBorder="1" applyProtection="1">
      <protection locked="0"/>
    </xf>
    <xf numFmtId="0" fontId="0" fillId="0" borderId="116" xfId="0" applyBorder="1" applyProtection="1">
      <protection locked="0"/>
    </xf>
    <xf numFmtId="0" fontId="0" fillId="0" borderId="117" xfId="0" applyBorder="1" applyAlignment="1">
      <alignment horizontal="left" vertical="center"/>
    </xf>
    <xf numFmtId="0" fontId="0" fillId="0" borderId="118" xfId="0" applyBorder="1" applyAlignment="1">
      <alignment horizontal="left" vertical="center" wrapText="1"/>
    </xf>
    <xf numFmtId="0" fontId="0" fillId="0" borderId="119" xfId="0" applyBorder="1" applyAlignment="1">
      <alignment horizontal="left" vertical="center" wrapText="1"/>
    </xf>
    <xf numFmtId="0" fontId="0" fillId="0" borderId="105" xfId="0" applyBorder="1" applyAlignment="1">
      <alignment vertical="center" wrapText="1"/>
    </xf>
    <xf numFmtId="0" fontId="0" fillId="0" borderId="105" xfId="0" applyBorder="1" applyAlignment="1">
      <alignment wrapText="1"/>
    </xf>
    <xf numFmtId="3" fontId="0" fillId="2" borderId="18" xfId="0" applyNumberFormat="1" applyFill="1" applyBorder="1" applyAlignment="1">
      <alignment horizontal="center" vertical="center" wrapText="1"/>
    </xf>
    <xf numFmtId="3" fontId="0" fillId="2" borderId="33" xfId="0" applyNumberFormat="1" applyFill="1" applyBorder="1" applyAlignment="1">
      <alignment horizontal="center" vertical="center" wrapText="1"/>
    </xf>
    <xf numFmtId="3" fontId="0" fillId="2" borderId="34" xfId="0" applyNumberFormat="1" applyFill="1" applyBorder="1" applyAlignment="1">
      <alignment horizontal="center" vertical="center" wrapText="1"/>
    </xf>
    <xf numFmtId="0" fontId="0" fillId="2" borderId="10" xfId="0" applyFill="1" applyBorder="1" applyAlignment="1">
      <alignment horizontal="center" wrapText="1"/>
    </xf>
    <xf numFmtId="0" fontId="0" fillId="2" borderId="11" xfId="0" applyFill="1" applyBorder="1" applyAlignment="1">
      <alignment horizontal="center" wrapText="1"/>
    </xf>
    <xf numFmtId="0" fontId="0" fillId="2" borderId="12" xfId="0" applyFill="1" applyBorder="1" applyAlignment="1">
      <alignment horizontal="center" wrapText="1"/>
    </xf>
    <xf numFmtId="0" fontId="0" fillId="2" borderId="13" xfId="0" applyFill="1" applyBorder="1" applyAlignment="1">
      <alignment horizontal="center" wrapText="1"/>
    </xf>
    <xf numFmtId="0" fontId="0" fillId="2" borderId="0" xfId="0" applyFill="1" applyBorder="1" applyAlignment="1">
      <alignment horizontal="center" wrapText="1"/>
    </xf>
    <xf numFmtId="0" fontId="0" fillId="2" borderId="14" xfId="0" applyFill="1" applyBorder="1" applyAlignment="1">
      <alignment horizontal="center" wrapText="1"/>
    </xf>
    <xf numFmtId="0" fontId="0" fillId="2" borderId="15" xfId="0" applyFill="1" applyBorder="1" applyAlignment="1">
      <alignment horizontal="center" wrapText="1"/>
    </xf>
    <xf numFmtId="0" fontId="0" fillId="2" borderId="16" xfId="0" applyFill="1" applyBorder="1" applyAlignment="1">
      <alignment horizontal="center" wrapText="1"/>
    </xf>
    <xf numFmtId="0" fontId="0" fillId="2" borderId="17" xfId="0" applyFill="1" applyBorder="1" applyAlignment="1">
      <alignment horizontal="center" wrapText="1"/>
    </xf>
    <xf numFmtId="0" fontId="4" fillId="2" borderId="0" xfId="0" applyFont="1" applyFill="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xf>
    <xf numFmtId="0" fontId="3" fillId="2" borderId="0" xfId="0" applyFont="1" applyFill="1" applyAlignment="1">
      <alignment horizontal="center"/>
    </xf>
    <xf numFmtId="0" fontId="6" fillId="2" borderId="0" xfId="0" applyFont="1" applyFill="1" applyAlignment="1">
      <alignment horizontal="center"/>
    </xf>
    <xf numFmtId="164" fontId="0" fillId="2" borderId="2" xfId="0" applyNumberForma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0" fillId="2" borderId="5" xfId="0" applyNumberFormat="1" applyFill="1" applyBorder="1" applyAlignment="1">
      <alignment horizontal="center" vertical="center" wrapText="1"/>
    </xf>
    <xf numFmtId="164" fontId="0" fillId="2" borderId="6" xfId="0" applyNumberFormat="1" applyFill="1" applyBorder="1" applyAlignment="1">
      <alignment horizontal="center" vertical="center" wrapText="1"/>
    </xf>
    <xf numFmtId="164" fontId="0" fillId="2" borderId="20" xfId="0" applyNumberFormat="1" applyFill="1" applyBorder="1" applyAlignment="1">
      <alignment horizontal="center" vertical="center" wrapText="1"/>
    </xf>
    <xf numFmtId="164" fontId="0" fillId="2" borderId="8" xfId="0" applyNumberFormat="1" applyFill="1" applyBorder="1" applyAlignment="1">
      <alignment horizontal="center" vertical="center" wrapText="1"/>
    </xf>
    <xf numFmtId="0" fontId="17" fillId="0" borderId="0" xfId="3" applyFont="1" applyBorder="1" applyAlignment="1">
      <alignment horizontal="center"/>
    </xf>
    <xf numFmtId="0" fontId="16" fillId="2" borderId="0" xfId="0" applyFont="1" applyFill="1" applyAlignment="1">
      <alignment horizontal="center"/>
    </xf>
    <xf numFmtId="0" fontId="16" fillId="0" borderId="0" xfId="0" applyFont="1" applyAlignment="1">
      <alignment horizontal="center" vertical="center"/>
    </xf>
    <xf numFmtId="0" fontId="0" fillId="0" borderId="4" xfId="0" applyBorder="1" applyAlignment="1" applyProtection="1">
      <alignment horizontal="center"/>
    </xf>
    <xf numFmtId="0" fontId="0" fillId="0" borderId="5" xfId="0" applyBorder="1" applyAlignment="1" applyProtection="1">
      <alignment horizontal="center"/>
    </xf>
    <xf numFmtId="0" fontId="12" fillId="0" borderId="7" xfId="0" applyFont="1" applyBorder="1" applyAlignment="1" applyProtection="1">
      <alignment horizontal="center"/>
    </xf>
    <xf numFmtId="0" fontId="12" fillId="0" borderId="20" xfId="0" applyFont="1" applyBorder="1" applyAlignment="1" applyProtection="1">
      <alignment horizontal="center"/>
    </xf>
    <xf numFmtId="0" fontId="11" fillId="0" borderId="24" xfId="0" applyFont="1" applyBorder="1" applyAlignment="1" applyProtection="1">
      <alignment horizontal="center" wrapText="1"/>
    </xf>
    <xf numFmtId="0" fontId="11" fillId="0" borderId="25" xfId="0" applyFont="1" applyBorder="1" applyAlignment="1" applyProtection="1">
      <alignment horizontal="center" wrapText="1"/>
    </xf>
    <xf numFmtId="0" fontId="11" fillId="0" borderId="26" xfId="0" applyFont="1" applyBorder="1" applyAlignment="1" applyProtection="1">
      <alignment horizontal="center" wrapText="1"/>
    </xf>
    <xf numFmtId="0" fontId="0" fillId="0" borderId="21" xfId="0" applyBorder="1" applyAlignment="1" applyProtection="1">
      <alignment horizontal="center"/>
    </xf>
    <xf numFmtId="0" fontId="0" fillId="0" borderId="22" xfId="0" applyBorder="1" applyAlignment="1" applyProtection="1">
      <alignment horizontal="center"/>
    </xf>
    <xf numFmtId="0" fontId="11" fillId="0" borderId="27" xfId="0" applyFont="1" applyBorder="1" applyAlignment="1" applyProtection="1">
      <alignment horizontal="center"/>
    </xf>
    <xf numFmtId="0" fontId="11" fillId="0" borderId="28" xfId="0" applyFont="1" applyBorder="1" applyAlignment="1" applyProtection="1">
      <alignment horizontal="center"/>
    </xf>
    <xf numFmtId="0" fontId="11" fillId="0" borderId="29" xfId="0" applyFont="1" applyBorder="1" applyAlignment="1" applyProtection="1">
      <alignment horizontal="center"/>
    </xf>
    <xf numFmtId="0" fontId="11" fillId="0" borderId="30" xfId="0" applyFont="1" applyBorder="1" applyAlignment="1" applyProtection="1">
      <alignment horizontal="center"/>
    </xf>
    <xf numFmtId="0" fontId="11" fillId="0" borderId="31" xfId="0" applyFont="1" applyBorder="1" applyAlignment="1" applyProtection="1">
      <alignment horizont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9" fillId="0" borderId="18"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8" fillId="0" borderId="109" xfId="0" applyFont="1" applyBorder="1" applyAlignment="1" applyProtection="1">
      <alignment horizontal="center"/>
      <protection locked="0"/>
    </xf>
    <xf numFmtId="0" fontId="8" fillId="0" borderId="110" xfId="0" applyFont="1" applyBorder="1" applyAlignment="1" applyProtection="1">
      <alignment horizontal="center"/>
      <protection locked="0"/>
    </xf>
    <xf numFmtId="0" fontId="9" fillId="0" borderId="111" xfId="0" applyFont="1" applyBorder="1" applyAlignment="1" applyProtection="1">
      <alignment horizontal="center"/>
      <protection locked="0"/>
    </xf>
    <xf numFmtId="0" fontId="9" fillId="0" borderId="112" xfId="0" applyFont="1" applyBorder="1" applyAlignment="1" applyProtection="1">
      <alignment horizontal="center"/>
      <protection locked="0"/>
    </xf>
    <xf numFmtId="0" fontId="9" fillId="0" borderId="108" xfId="0" applyFont="1" applyBorder="1" applyAlignment="1" applyProtection="1">
      <alignment horizontal="center"/>
      <protection locked="0"/>
    </xf>
    <xf numFmtId="0" fontId="9" fillId="0" borderId="113" xfId="0" applyFont="1" applyBorder="1" applyAlignment="1" applyProtection="1">
      <alignment horizontal="center"/>
      <protection locked="0"/>
    </xf>
    <xf numFmtId="0" fontId="9" fillId="0" borderId="5" xfId="0" applyFont="1" applyBorder="1" applyAlignment="1" applyProtection="1">
      <alignment horizontal="center"/>
    </xf>
    <xf numFmtId="0" fontId="9" fillId="0" borderId="6" xfId="0" applyFont="1" applyBorder="1" applyAlignment="1" applyProtection="1">
      <alignment horizontal="center"/>
    </xf>
    <xf numFmtId="0" fontId="9" fillId="0" borderId="20" xfId="0" applyFont="1" applyBorder="1" applyAlignment="1" applyProtection="1">
      <alignment horizontal="center"/>
    </xf>
    <xf numFmtId="0" fontId="9" fillId="0" borderId="8" xfId="0" applyFont="1" applyBorder="1" applyAlignment="1" applyProtection="1">
      <alignment horizontal="center"/>
    </xf>
    <xf numFmtId="0" fontId="8" fillId="0" borderId="28" xfId="0" applyFont="1" applyBorder="1" applyAlignment="1" applyProtection="1">
      <alignment horizontal="center"/>
    </xf>
    <xf numFmtId="0" fontId="8" fillId="0" borderId="29" xfId="0" applyFont="1" applyBorder="1" applyAlignment="1" applyProtection="1">
      <alignment horizontal="center"/>
    </xf>
    <xf numFmtId="0" fontId="9" fillId="0" borderId="22" xfId="0" applyFont="1" applyBorder="1" applyAlignment="1" applyProtection="1">
      <alignment horizontal="center"/>
    </xf>
    <xf numFmtId="0" fontId="9" fillId="0" borderId="23" xfId="0" applyFont="1" applyBorder="1" applyAlignment="1" applyProtection="1">
      <alignment horizontal="center"/>
    </xf>
    <xf numFmtId="0" fontId="11" fillId="0" borderId="5"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1" fillId="0" borderId="20" xfId="0" applyFont="1" applyBorder="1" applyAlignment="1" applyProtection="1">
      <alignment horizontal="center"/>
      <protection locked="0"/>
    </xf>
    <xf numFmtId="0" fontId="11" fillId="0" borderId="8" xfId="0" applyFont="1" applyBorder="1" applyAlignment="1" applyProtection="1">
      <alignment horizontal="center"/>
      <protection locked="0"/>
    </xf>
    <xf numFmtId="0" fontId="11" fillId="0" borderId="2" xfId="0" applyFont="1" applyBorder="1" applyAlignment="1" applyProtection="1">
      <alignment horizontal="center"/>
    </xf>
    <xf numFmtId="0" fontId="11" fillId="0" borderId="3" xfId="0" applyFont="1" applyBorder="1" applyAlignment="1" applyProtection="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4" fillId="2"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1" fillId="2" borderId="0" xfId="0" applyFont="1" applyFill="1" applyAlignment="1" applyProtection="1">
      <alignment horizontal="center"/>
    </xf>
    <xf numFmtId="0" fontId="3" fillId="2" borderId="0" xfId="0" applyFont="1" applyFill="1" applyAlignment="1" applyProtection="1">
      <alignment horizontal="center"/>
    </xf>
    <xf numFmtId="0" fontId="6" fillId="2" borderId="16" xfId="0" applyFont="1" applyFill="1" applyBorder="1" applyAlignment="1" applyProtection="1">
      <alignment horizontal="center"/>
    </xf>
    <xf numFmtId="0" fontId="0" fillId="2" borderId="9" xfId="0" applyFill="1" applyBorder="1" applyAlignment="1" applyProtection="1">
      <alignment horizontal="center" vertical="center" wrapText="1"/>
    </xf>
    <xf numFmtId="0" fontId="0" fillId="2" borderId="21" xfId="0" applyFill="1" applyBorder="1" applyAlignment="1" applyProtection="1">
      <alignment horizontal="center" vertical="center" wrapText="1"/>
    </xf>
    <xf numFmtId="164" fontId="0" fillId="2" borderId="38" xfId="0" applyNumberFormat="1" applyFill="1" applyBorder="1" applyAlignment="1" applyProtection="1">
      <alignment horizontal="center" vertical="center" wrapText="1"/>
      <protection hidden="1"/>
    </xf>
    <xf numFmtId="164" fontId="0" fillId="2" borderId="39" xfId="0" applyNumberFormat="1" applyFill="1" applyBorder="1" applyAlignment="1" applyProtection="1">
      <alignment horizontal="center" vertical="center" wrapText="1"/>
      <protection hidden="1"/>
    </xf>
    <xf numFmtId="164" fontId="0" fillId="2" borderId="41" xfId="0" applyNumberFormat="1" applyFill="1" applyBorder="1" applyAlignment="1" applyProtection="1">
      <alignment horizontal="center" vertical="center" wrapText="1"/>
      <protection hidden="1"/>
    </xf>
    <xf numFmtId="164" fontId="0" fillId="2" borderId="42" xfId="0" applyNumberFormat="1" applyFill="1" applyBorder="1" applyAlignment="1" applyProtection="1">
      <alignment horizontal="center" vertical="center" wrapText="1"/>
      <protection hidden="1"/>
    </xf>
    <xf numFmtId="164" fontId="0" fillId="2" borderId="44" xfId="0" applyNumberFormat="1" applyFill="1" applyBorder="1" applyAlignment="1" applyProtection="1">
      <alignment horizontal="center" vertical="center" wrapText="1"/>
      <protection hidden="1"/>
    </xf>
    <xf numFmtId="164" fontId="0" fillId="2" borderId="45" xfId="0" applyNumberFormat="1" applyFill="1" applyBorder="1" applyAlignment="1" applyProtection="1">
      <alignment horizontal="center" vertical="center" wrapText="1"/>
      <protection hidden="1"/>
    </xf>
  </cellXfs>
  <cellStyles count="4">
    <cellStyle name="Hipervínculo" xfId="3" builtinId="8"/>
    <cellStyle name="Moneda [0]" xfId="1" builtinId="7"/>
    <cellStyle name="Normal" xfId="0" builtinId="0"/>
    <cellStyle name="Título 3" xfId="2"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9525</xdr:colOff>
      <xdr:row>0</xdr:row>
      <xdr:rowOff>0</xdr:rowOff>
    </xdr:from>
    <xdr:to>
      <xdr:col>7</xdr:col>
      <xdr:colOff>571500</xdr:colOff>
      <xdr:row>8</xdr:row>
      <xdr:rowOff>25726</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81525" y="0"/>
          <a:ext cx="1323975" cy="1606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503464</xdr:colOff>
      <xdr:row>8</xdr:row>
      <xdr:rowOff>25726</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23975" cy="1606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xdr:colOff>
      <xdr:row>0</xdr:row>
      <xdr:rowOff>0</xdr:rowOff>
    </xdr:from>
    <xdr:to>
      <xdr:col>7</xdr:col>
      <xdr:colOff>571500</xdr:colOff>
      <xdr:row>8</xdr:row>
      <xdr:rowOff>25726</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81525" y="0"/>
          <a:ext cx="1323975" cy="16068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I1:Z27"/>
  <sheetViews>
    <sheetView workbookViewId="0">
      <selection activeCell="F22" sqref="F22"/>
    </sheetView>
  </sheetViews>
  <sheetFormatPr baseColWidth="10" defaultRowHeight="15" x14ac:dyDescent="0.25"/>
  <cols>
    <col min="1" max="8" width="11.42578125" style="3"/>
    <col min="9" max="9" width="34.5703125" style="3" customWidth="1"/>
    <col min="10" max="10" width="28.28515625" style="3" customWidth="1"/>
    <col min="11" max="25" width="11.42578125" style="3"/>
    <col min="26" max="26" width="0" style="3" hidden="1" customWidth="1"/>
    <col min="27" max="16384" width="11.42578125" style="3"/>
  </cols>
  <sheetData>
    <row r="1" spans="9:26" ht="15" customHeight="1" x14ac:dyDescent="0.25">
      <c r="I1" s="200" t="s">
        <v>36</v>
      </c>
      <c r="J1" s="200"/>
      <c r="K1" s="200"/>
      <c r="L1" s="200"/>
      <c r="M1" s="200"/>
      <c r="N1" s="200"/>
      <c r="Z1" s="3" t="s">
        <v>61</v>
      </c>
    </row>
    <row r="2" spans="9:26" ht="15" customHeight="1" x14ac:dyDescent="0.25">
      <c r="I2" s="200"/>
      <c r="J2" s="200"/>
      <c r="K2" s="200"/>
      <c r="L2" s="200"/>
      <c r="M2" s="200"/>
      <c r="N2" s="200"/>
      <c r="Z2" s="3" t="s">
        <v>85</v>
      </c>
    </row>
    <row r="3" spans="9:26" ht="15" customHeight="1" x14ac:dyDescent="0.25">
      <c r="I3" s="200"/>
      <c r="J3" s="200"/>
      <c r="K3" s="200"/>
      <c r="L3" s="200"/>
      <c r="M3" s="200"/>
      <c r="N3" s="200"/>
      <c r="Z3" s="3" t="s">
        <v>79</v>
      </c>
    </row>
    <row r="4" spans="9:26" ht="15" customHeight="1" x14ac:dyDescent="0.25">
      <c r="I4" s="201" t="s">
        <v>37</v>
      </c>
      <c r="J4" s="201"/>
      <c r="K4" s="201"/>
      <c r="L4" s="201"/>
      <c r="M4" s="201"/>
      <c r="N4" s="201"/>
      <c r="Z4" s="3" t="s">
        <v>64</v>
      </c>
    </row>
    <row r="5" spans="9:26" ht="15" customHeight="1" x14ac:dyDescent="0.25">
      <c r="I5" s="201"/>
      <c r="J5" s="201"/>
      <c r="K5" s="201"/>
      <c r="L5" s="201"/>
      <c r="M5" s="201"/>
      <c r="N5" s="201"/>
      <c r="Z5" s="3" t="s">
        <v>66</v>
      </c>
    </row>
    <row r="6" spans="9:26" ht="18.75" x14ac:dyDescent="0.3">
      <c r="I6" s="202" t="s">
        <v>184</v>
      </c>
      <c r="J6" s="202"/>
      <c r="K6" s="202"/>
      <c r="L6" s="202"/>
      <c r="M6" s="202"/>
      <c r="N6" s="202"/>
      <c r="Z6" s="3" t="s">
        <v>83</v>
      </c>
    </row>
    <row r="7" spans="9:26" x14ac:dyDescent="0.25">
      <c r="I7" s="203"/>
      <c r="J7" s="203"/>
      <c r="K7" s="203"/>
      <c r="L7" s="203"/>
      <c r="M7" s="203"/>
      <c r="N7" s="203"/>
      <c r="Z7" s="3" t="s">
        <v>75</v>
      </c>
    </row>
    <row r="8" spans="9:26" ht="15.75" thickBot="1" x14ac:dyDescent="0.3">
      <c r="Z8" s="3" t="s">
        <v>76</v>
      </c>
    </row>
    <row r="9" spans="9:26" ht="15.75" thickTop="1" x14ac:dyDescent="0.25">
      <c r="I9" s="4" t="s">
        <v>42</v>
      </c>
      <c r="J9" s="205"/>
      <c r="K9" s="205"/>
      <c r="L9" s="205"/>
      <c r="M9" s="206"/>
      <c r="Z9" s="3" t="s">
        <v>77</v>
      </c>
    </row>
    <row r="10" spans="9:26" ht="31.5" customHeight="1" x14ac:dyDescent="0.25">
      <c r="I10" s="6" t="s">
        <v>43</v>
      </c>
      <c r="J10" s="207"/>
      <c r="K10" s="207"/>
      <c r="L10" s="207"/>
      <c r="M10" s="208"/>
      <c r="Z10" s="3" t="s">
        <v>78</v>
      </c>
    </row>
    <row r="11" spans="9:26" ht="31.5" customHeight="1" x14ac:dyDescent="0.25">
      <c r="I11" s="6" t="s">
        <v>145</v>
      </c>
      <c r="J11" s="188"/>
      <c r="K11" s="189"/>
      <c r="L11" s="189"/>
      <c r="M11" s="190"/>
    </row>
    <row r="12" spans="9:26" x14ac:dyDescent="0.25">
      <c r="I12" s="6" t="s">
        <v>44</v>
      </c>
      <c r="J12" s="207"/>
      <c r="K12" s="207"/>
      <c r="L12" s="207"/>
      <c r="M12" s="208"/>
      <c r="Z12" s="3" t="s">
        <v>71</v>
      </c>
    </row>
    <row r="13" spans="9:26" x14ac:dyDescent="0.25">
      <c r="I13" s="6" t="s">
        <v>45</v>
      </c>
      <c r="J13" s="207"/>
      <c r="K13" s="207"/>
      <c r="L13" s="207"/>
      <c r="M13" s="208"/>
      <c r="Z13" s="3" t="s">
        <v>80</v>
      </c>
    </row>
    <row r="14" spans="9:26" ht="15.75" thickBot="1" x14ac:dyDescent="0.3">
      <c r="I14" s="7" t="s">
        <v>46</v>
      </c>
      <c r="J14" s="209"/>
      <c r="K14" s="209"/>
      <c r="L14" s="209"/>
      <c r="M14" s="210"/>
      <c r="Z14" s="3" t="s">
        <v>82</v>
      </c>
    </row>
    <row r="15" spans="9:26" ht="15.75" thickTop="1" x14ac:dyDescent="0.25">
      <c r="I15" s="5"/>
      <c r="J15" s="5"/>
      <c r="K15" s="5"/>
      <c r="Z15" s="3" t="s">
        <v>81</v>
      </c>
    </row>
    <row r="16" spans="9:26" ht="19.5" thickBot="1" x14ac:dyDescent="0.35">
      <c r="I16" s="204"/>
      <c r="J16" s="204"/>
      <c r="K16" s="204"/>
      <c r="L16" s="204"/>
      <c r="M16" s="204"/>
      <c r="N16" s="204"/>
      <c r="Z16" s="3" t="s">
        <v>70</v>
      </c>
    </row>
    <row r="17" spans="9:26" ht="15.75" thickTop="1" x14ac:dyDescent="0.25">
      <c r="I17" s="191"/>
      <c r="J17" s="192"/>
      <c r="K17" s="192"/>
      <c r="L17" s="192"/>
      <c r="M17" s="192"/>
      <c r="N17" s="193"/>
      <c r="Z17" s="3" t="s">
        <v>69</v>
      </c>
    </row>
    <row r="18" spans="9:26" x14ac:dyDescent="0.25">
      <c r="I18" s="194"/>
      <c r="J18" s="195"/>
      <c r="K18" s="195"/>
      <c r="L18" s="195"/>
      <c r="M18" s="195"/>
      <c r="N18" s="196"/>
      <c r="Z18" s="3" t="s">
        <v>74</v>
      </c>
    </row>
    <row r="19" spans="9:26" x14ac:dyDescent="0.25">
      <c r="I19" s="194"/>
      <c r="J19" s="195"/>
      <c r="K19" s="195"/>
      <c r="L19" s="195"/>
      <c r="M19" s="195"/>
      <c r="N19" s="196"/>
      <c r="Z19" s="3" t="s">
        <v>86</v>
      </c>
    </row>
    <row r="20" spans="9:26" x14ac:dyDescent="0.25">
      <c r="I20" s="194"/>
      <c r="J20" s="195"/>
      <c r="K20" s="195"/>
      <c r="L20" s="195"/>
      <c r="M20" s="195"/>
      <c r="N20" s="196"/>
      <c r="Z20" s="3" t="s">
        <v>62</v>
      </c>
    </row>
    <row r="21" spans="9:26" ht="30" customHeight="1" thickBot="1" x14ac:dyDescent="0.3">
      <c r="I21" s="197"/>
      <c r="J21" s="198"/>
      <c r="K21" s="198"/>
      <c r="L21" s="198"/>
      <c r="M21" s="198"/>
      <c r="N21" s="199"/>
      <c r="Z21" s="3" t="s">
        <v>63</v>
      </c>
    </row>
    <row r="22" spans="9:26" ht="15.75" thickTop="1" x14ac:dyDescent="0.25">
      <c r="I22" s="5"/>
      <c r="J22" s="5"/>
      <c r="K22" s="5"/>
      <c r="Z22" s="3" t="s">
        <v>73</v>
      </c>
    </row>
    <row r="23" spans="9:26" x14ac:dyDescent="0.25">
      <c r="Z23" s="3" t="s">
        <v>68</v>
      </c>
    </row>
    <row r="24" spans="9:26" x14ac:dyDescent="0.25">
      <c r="Z24" s="3" t="s">
        <v>67</v>
      </c>
    </row>
    <row r="25" spans="9:26" x14ac:dyDescent="0.25">
      <c r="Z25" s="3" t="s">
        <v>72</v>
      </c>
    </row>
    <row r="26" spans="9:26" x14ac:dyDescent="0.25">
      <c r="Z26" s="3" t="s">
        <v>84</v>
      </c>
    </row>
    <row r="27" spans="9:26" x14ac:dyDescent="0.25">
      <c r="Z27" s="3" t="s">
        <v>65</v>
      </c>
    </row>
  </sheetData>
  <sheetProtection selectLockedCells="1"/>
  <autoFilter ref="Z1:Z27">
    <sortState ref="Z2:Z26">
      <sortCondition ref="Z1:Z26"/>
    </sortState>
  </autoFilter>
  <mergeCells count="12">
    <mergeCell ref="J11:M11"/>
    <mergeCell ref="I17:N21"/>
    <mergeCell ref="I1:N3"/>
    <mergeCell ref="I4:N5"/>
    <mergeCell ref="I6:N6"/>
    <mergeCell ref="I7:N7"/>
    <mergeCell ref="I16:N16"/>
    <mergeCell ref="J9:M9"/>
    <mergeCell ref="J10:M10"/>
    <mergeCell ref="J12:M12"/>
    <mergeCell ref="J13:M13"/>
    <mergeCell ref="J14:M14"/>
  </mergeCells>
  <dataValidations count="1">
    <dataValidation type="list" allowBlank="1" showInputMessage="1" showErrorMessage="1" sqref="J14">
      <formula1>$Z$2:$Z$27</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showGridLines="0" zoomScaleNormal="100" workbookViewId="0">
      <selection activeCell="D26" sqref="D26"/>
    </sheetView>
  </sheetViews>
  <sheetFormatPr baseColWidth="10" defaultRowHeight="15" x14ac:dyDescent="0.25"/>
  <cols>
    <col min="2" max="2" width="12.28515625" customWidth="1"/>
    <col min="3" max="3" width="17.5703125" customWidth="1"/>
    <col min="4" max="4" width="83.140625" customWidth="1"/>
    <col min="5" max="5" width="13.85546875" customWidth="1"/>
    <col min="6" max="6" width="10.140625" customWidth="1"/>
    <col min="7" max="7" width="19.28515625" customWidth="1"/>
    <col min="8" max="8" width="84" customWidth="1"/>
    <col min="9" max="9" width="14.140625" customWidth="1"/>
    <col min="10" max="10" width="11.28515625" customWidth="1"/>
    <col min="11" max="11" width="19.140625" customWidth="1"/>
    <col min="12" max="12" width="83.5703125" customWidth="1"/>
    <col min="13" max="13" width="13.5703125" customWidth="1"/>
    <col min="14" max="14" width="10.7109375" customWidth="1"/>
    <col min="15" max="15" width="18.85546875" customWidth="1"/>
    <col min="16" max="16" width="83.5703125" customWidth="1"/>
    <col min="17" max="17" width="13.42578125" customWidth="1"/>
    <col min="18" max="18" width="9.85546875" customWidth="1"/>
    <col min="19" max="19" width="37" customWidth="1"/>
    <col min="20" max="20" width="75" customWidth="1"/>
    <col min="21" max="21" width="15.28515625" customWidth="1"/>
  </cols>
  <sheetData>
    <row r="1" spans="2:21" ht="15" customHeight="1" x14ac:dyDescent="0.25">
      <c r="D1" s="200" t="s">
        <v>36</v>
      </c>
      <c r="E1" s="200"/>
      <c r="F1" s="200"/>
      <c r="G1" s="200"/>
      <c r="H1" s="200"/>
      <c r="I1" s="200"/>
      <c r="J1" s="200"/>
      <c r="K1" s="200"/>
      <c r="L1" s="200"/>
      <c r="M1" s="200"/>
      <c r="N1" s="200"/>
      <c r="O1" s="200"/>
      <c r="P1" s="200"/>
      <c r="Q1" s="200"/>
      <c r="R1" s="200"/>
      <c r="S1" s="200"/>
      <c r="T1" s="200"/>
      <c r="U1" s="200"/>
    </row>
    <row r="2" spans="2:21" ht="15" customHeight="1" x14ac:dyDescent="0.25">
      <c r="D2" s="200"/>
      <c r="E2" s="200"/>
      <c r="F2" s="200"/>
      <c r="G2" s="200"/>
      <c r="H2" s="200"/>
      <c r="I2" s="200"/>
      <c r="J2" s="200"/>
      <c r="K2" s="200"/>
      <c r="L2" s="200"/>
      <c r="M2" s="200"/>
      <c r="N2" s="200"/>
      <c r="O2" s="200"/>
      <c r="P2" s="200"/>
      <c r="Q2" s="200"/>
      <c r="R2" s="200"/>
      <c r="S2" s="200"/>
      <c r="T2" s="200"/>
      <c r="U2" s="200"/>
    </row>
    <row r="3" spans="2:21" ht="15" customHeight="1" x14ac:dyDescent="0.25">
      <c r="D3" s="200"/>
      <c r="E3" s="200"/>
      <c r="F3" s="200"/>
      <c r="G3" s="200"/>
      <c r="H3" s="200"/>
      <c r="I3" s="200"/>
      <c r="J3" s="200"/>
      <c r="K3" s="200"/>
      <c r="L3" s="200"/>
      <c r="M3" s="200"/>
      <c r="N3" s="200"/>
      <c r="O3" s="200"/>
      <c r="P3" s="200"/>
      <c r="Q3" s="200"/>
      <c r="R3" s="200"/>
      <c r="S3" s="200"/>
      <c r="T3" s="200"/>
      <c r="U3" s="200"/>
    </row>
    <row r="4" spans="2:21" ht="15" customHeight="1" x14ac:dyDescent="0.25">
      <c r="D4" s="201" t="s">
        <v>37</v>
      </c>
      <c r="E4" s="201"/>
      <c r="F4" s="201"/>
      <c r="G4" s="201"/>
      <c r="H4" s="201"/>
      <c r="I4" s="201"/>
      <c r="J4" s="201"/>
      <c r="K4" s="201"/>
      <c r="L4" s="201"/>
      <c r="M4" s="201"/>
      <c r="N4" s="201"/>
      <c r="O4" s="201"/>
      <c r="P4" s="201"/>
      <c r="Q4" s="201"/>
      <c r="R4" s="201"/>
      <c r="S4" s="201"/>
      <c r="T4" s="201"/>
      <c r="U4" s="201"/>
    </row>
    <row r="5" spans="2:21" ht="15" customHeight="1" x14ac:dyDescent="0.25">
      <c r="D5" s="201"/>
      <c r="E5" s="201"/>
      <c r="F5" s="201"/>
      <c r="G5" s="201"/>
      <c r="H5" s="201"/>
      <c r="I5" s="201"/>
      <c r="J5" s="201"/>
      <c r="K5" s="201"/>
      <c r="L5" s="201"/>
      <c r="M5" s="201"/>
      <c r="N5" s="201"/>
      <c r="O5" s="201"/>
      <c r="P5" s="201"/>
      <c r="Q5" s="201"/>
      <c r="R5" s="201"/>
      <c r="S5" s="201"/>
      <c r="T5" s="201"/>
      <c r="U5" s="201"/>
    </row>
    <row r="6" spans="2:21" ht="18.75" x14ac:dyDescent="0.3">
      <c r="D6" s="202" t="s">
        <v>184</v>
      </c>
      <c r="E6" s="202"/>
      <c r="F6" s="202"/>
      <c r="G6" s="202"/>
      <c r="H6" s="202"/>
      <c r="I6" s="202"/>
      <c r="J6" s="202"/>
      <c r="K6" s="202"/>
      <c r="L6" s="202"/>
      <c r="M6" s="202"/>
      <c r="N6" s="202"/>
      <c r="O6" s="202"/>
      <c r="P6" s="202"/>
      <c r="Q6" s="202"/>
      <c r="R6" s="202"/>
      <c r="S6" s="202"/>
      <c r="T6" s="202"/>
      <c r="U6" s="202"/>
    </row>
    <row r="7" spans="2:21" ht="15.75" x14ac:dyDescent="0.25">
      <c r="D7" s="212" t="s">
        <v>310</v>
      </c>
      <c r="E7" s="212"/>
      <c r="F7" s="212"/>
      <c r="G7" s="212"/>
      <c r="H7" s="212"/>
      <c r="I7" s="212"/>
      <c r="J7" s="212"/>
      <c r="K7" s="212"/>
      <c r="L7" s="212"/>
      <c r="M7" s="212"/>
      <c r="N7" s="212"/>
      <c r="O7" s="212"/>
      <c r="P7" s="212"/>
      <c r="Q7" s="212"/>
      <c r="R7" s="212"/>
      <c r="S7" s="212"/>
      <c r="T7" s="212"/>
      <c r="U7" s="212"/>
    </row>
    <row r="8" spans="2:21" ht="15" customHeight="1" x14ac:dyDescent="0.25">
      <c r="D8" s="213" t="s">
        <v>190</v>
      </c>
      <c r="E8" s="213"/>
      <c r="F8" s="213"/>
      <c r="G8" s="213"/>
      <c r="H8" s="213"/>
      <c r="I8" s="213"/>
      <c r="J8" s="213"/>
      <c r="K8" s="213"/>
      <c r="L8" s="213"/>
      <c r="M8" s="213"/>
      <c r="N8" s="213"/>
      <c r="O8" s="213"/>
      <c r="P8" s="213"/>
      <c r="Q8" s="213"/>
      <c r="R8" s="213"/>
      <c r="S8" s="213"/>
      <c r="T8" s="213"/>
      <c r="U8" s="213"/>
    </row>
    <row r="9" spans="2:21" x14ac:dyDescent="0.25">
      <c r="D9" s="213"/>
      <c r="E9" s="213"/>
      <c r="F9" s="213"/>
      <c r="G9" s="213"/>
      <c r="H9" s="213"/>
      <c r="I9" s="213"/>
      <c r="J9" s="213"/>
      <c r="K9" s="213"/>
      <c r="L9" s="213"/>
      <c r="M9" s="213"/>
      <c r="N9" s="213"/>
      <c r="O9" s="213"/>
      <c r="P9" s="213"/>
      <c r="Q9" s="213"/>
      <c r="R9" s="213"/>
      <c r="S9" s="213"/>
      <c r="T9" s="213"/>
      <c r="U9" s="213"/>
    </row>
    <row r="10" spans="2:21" x14ac:dyDescent="0.25">
      <c r="D10" s="213"/>
      <c r="E10" s="213"/>
      <c r="F10" s="213"/>
      <c r="G10" s="213"/>
      <c r="H10" s="213"/>
      <c r="I10" s="213"/>
      <c r="J10" s="213"/>
      <c r="K10" s="213"/>
      <c r="L10" s="213"/>
      <c r="M10" s="213"/>
      <c r="N10" s="213"/>
      <c r="O10" s="213"/>
      <c r="P10" s="213"/>
      <c r="Q10" s="213"/>
      <c r="R10" s="213"/>
      <c r="S10" s="213"/>
      <c r="T10" s="213"/>
      <c r="U10" s="213"/>
    </row>
    <row r="11" spans="2:21" ht="24" thickBot="1" x14ac:dyDescent="0.4">
      <c r="B11" s="211" t="s">
        <v>191</v>
      </c>
      <c r="C11" s="211"/>
      <c r="D11" s="211"/>
      <c r="E11" s="211"/>
      <c r="F11" s="211" t="s">
        <v>239</v>
      </c>
      <c r="G11" s="211"/>
      <c r="H11" s="211"/>
      <c r="I11" s="211"/>
      <c r="J11" s="211" t="s">
        <v>256</v>
      </c>
      <c r="K11" s="211"/>
      <c r="L11" s="211"/>
      <c r="M11" s="211"/>
      <c r="N11" s="211" t="s">
        <v>257</v>
      </c>
      <c r="O11" s="211"/>
      <c r="P11" s="211"/>
      <c r="Q11" s="211"/>
      <c r="R11" s="211" t="s">
        <v>280</v>
      </c>
      <c r="S11" s="211"/>
      <c r="T11" s="211"/>
      <c r="U11" s="211"/>
    </row>
    <row r="12" spans="2:21" ht="31.5" thickTop="1" thickBot="1" x14ac:dyDescent="0.3">
      <c r="B12" s="33" t="s">
        <v>186</v>
      </c>
      <c r="C12" s="34" t="s">
        <v>187</v>
      </c>
      <c r="D12" s="35" t="s">
        <v>188</v>
      </c>
      <c r="E12" s="53" t="s">
        <v>189</v>
      </c>
      <c r="F12" s="54" t="s">
        <v>186</v>
      </c>
      <c r="G12" s="55" t="s">
        <v>187</v>
      </c>
      <c r="H12" s="56" t="s">
        <v>188</v>
      </c>
      <c r="I12" s="64" t="s">
        <v>189</v>
      </c>
      <c r="J12" s="65" t="s">
        <v>186</v>
      </c>
      <c r="K12" s="66" t="s">
        <v>187</v>
      </c>
      <c r="L12" s="66" t="s">
        <v>188</v>
      </c>
      <c r="M12" s="81" t="s">
        <v>189</v>
      </c>
      <c r="N12" s="82" t="s">
        <v>186</v>
      </c>
      <c r="O12" s="83" t="s">
        <v>187</v>
      </c>
      <c r="P12" s="84" t="s">
        <v>188</v>
      </c>
      <c r="Q12" s="119" t="s">
        <v>189</v>
      </c>
      <c r="R12" s="120" t="s">
        <v>186</v>
      </c>
      <c r="S12" s="121" t="s">
        <v>187</v>
      </c>
      <c r="T12" s="121" t="s">
        <v>188</v>
      </c>
      <c r="U12" s="122" t="s">
        <v>189</v>
      </c>
    </row>
    <row r="13" spans="2:21" ht="30.75" thickTop="1" x14ac:dyDescent="0.25">
      <c r="B13" s="36" t="s">
        <v>192</v>
      </c>
      <c r="C13" s="37" t="s">
        <v>0</v>
      </c>
      <c r="D13" s="37" t="s">
        <v>226</v>
      </c>
      <c r="E13" s="38" t="s">
        <v>193</v>
      </c>
      <c r="F13" s="57" t="s">
        <v>220</v>
      </c>
      <c r="G13" s="58" t="s">
        <v>0</v>
      </c>
      <c r="H13" s="58" t="s">
        <v>226</v>
      </c>
      <c r="I13" s="67" t="s">
        <v>193</v>
      </c>
      <c r="J13" s="70" t="s">
        <v>240</v>
      </c>
      <c r="K13" s="71" t="s">
        <v>0</v>
      </c>
      <c r="L13" s="71" t="s">
        <v>226</v>
      </c>
      <c r="M13" s="85" t="s">
        <v>193</v>
      </c>
      <c r="N13" s="89" t="s">
        <v>281</v>
      </c>
      <c r="O13" s="90" t="s">
        <v>0</v>
      </c>
      <c r="P13" s="90" t="s">
        <v>226</v>
      </c>
      <c r="Q13" s="98" t="s">
        <v>193</v>
      </c>
      <c r="R13" s="102" t="s">
        <v>258</v>
      </c>
      <c r="S13" s="103" t="s">
        <v>294</v>
      </c>
      <c r="T13" s="103" t="s">
        <v>338</v>
      </c>
      <c r="U13" s="104" t="s">
        <v>214</v>
      </c>
    </row>
    <row r="14" spans="2:21" ht="30" x14ac:dyDescent="0.25">
      <c r="B14" s="39" t="s">
        <v>194</v>
      </c>
      <c r="C14" s="40" t="s">
        <v>1</v>
      </c>
      <c r="D14" s="40" t="s">
        <v>311</v>
      </c>
      <c r="E14" s="41" t="s">
        <v>193</v>
      </c>
      <c r="F14" s="59" t="s">
        <v>221</v>
      </c>
      <c r="G14" s="60" t="s">
        <v>224</v>
      </c>
      <c r="H14" s="60" t="s">
        <v>225</v>
      </c>
      <c r="I14" s="68" t="s">
        <v>204</v>
      </c>
      <c r="J14" s="72" t="s">
        <v>241</v>
      </c>
      <c r="K14" s="73" t="s">
        <v>20</v>
      </c>
      <c r="L14" s="73" t="s">
        <v>242</v>
      </c>
      <c r="M14" s="86" t="s">
        <v>204</v>
      </c>
      <c r="N14" s="183" t="s">
        <v>282</v>
      </c>
      <c r="O14" s="184" t="s">
        <v>352</v>
      </c>
      <c r="P14" s="184" t="s">
        <v>354</v>
      </c>
      <c r="Q14" s="185" t="s">
        <v>193</v>
      </c>
      <c r="R14" s="105" t="s">
        <v>259</v>
      </c>
      <c r="S14" s="106" t="s">
        <v>295</v>
      </c>
      <c r="T14" s="106" t="s">
        <v>339</v>
      </c>
      <c r="U14" s="107" t="s">
        <v>214</v>
      </c>
    </row>
    <row r="15" spans="2:21" ht="90" customHeight="1" x14ac:dyDescent="0.25">
      <c r="B15" s="39" t="s">
        <v>195</v>
      </c>
      <c r="C15" s="40" t="s">
        <v>196</v>
      </c>
      <c r="D15" s="40" t="s">
        <v>312</v>
      </c>
      <c r="E15" s="41" t="s">
        <v>193</v>
      </c>
      <c r="F15" s="59" t="s">
        <v>227</v>
      </c>
      <c r="G15" s="60" t="s">
        <v>222</v>
      </c>
      <c r="H15" s="60" t="s">
        <v>315</v>
      </c>
      <c r="I15" s="68" t="s">
        <v>193</v>
      </c>
      <c r="J15" s="72" t="s">
        <v>243</v>
      </c>
      <c r="K15" s="73" t="s">
        <v>21</v>
      </c>
      <c r="L15" s="73" t="s">
        <v>324</v>
      </c>
      <c r="M15" s="86" t="s">
        <v>204</v>
      </c>
      <c r="N15" s="91" t="s">
        <v>283</v>
      </c>
      <c r="O15" s="43" t="s">
        <v>155</v>
      </c>
      <c r="P15" s="43" t="s">
        <v>330</v>
      </c>
      <c r="Q15" s="99" t="s">
        <v>193</v>
      </c>
      <c r="R15" s="105" t="s">
        <v>260</v>
      </c>
      <c r="S15" s="108" t="s">
        <v>142</v>
      </c>
      <c r="T15" s="108" t="s">
        <v>340</v>
      </c>
      <c r="U15" s="107" t="s">
        <v>214</v>
      </c>
    </row>
    <row r="16" spans="2:21" ht="30" x14ac:dyDescent="0.25">
      <c r="B16" s="42" t="s">
        <v>197</v>
      </c>
      <c r="C16" s="40" t="s">
        <v>3</v>
      </c>
      <c r="D16" s="43" t="s">
        <v>313</v>
      </c>
      <c r="E16" s="41" t="s">
        <v>193</v>
      </c>
      <c r="F16" s="59" t="s">
        <v>228</v>
      </c>
      <c r="G16" s="60" t="s">
        <v>196</v>
      </c>
      <c r="H16" s="60" t="s">
        <v>316</v>
      </c>
      <c r="I16" s="68" t="s">
        <v>193</v>
      </c>
      <c r="J16" s="74" t="s">
        <v>244</v>
      </c>
      <c r="K16" s="75" t="s">
        <v>27</v>
      </c>
      <c r="L16" s="75" t="s">
        <v>325</v>
      </c>
      <c r="M16" s="87" t="s">
        <v>193</v>
      </c>
      <c r="N16" s="91" t="s">
        <v>284</v>
      </c>
      <c r="O16" s="43" t="s">
        <v>261</v>
      </c>
      <c r="P16" s="43" t="s">
        <v>331</v>
      </c>
      <c r="Q16" s="99" t="s">
        <v>193</v>
      </c>
      <c r="R16" s="105" t="s">
        <v>262</v>
      </c>
      <c r="S16" s="108" t="s">
        <v>296</v>
      </c>
      <c r="T16" s="108" t="s">
        <v>340</v>
      </c>
      <c r="U16" s="107" t="s">
        <v>214</v>
      </c>
    </row>
    <row r="17" spans="2:21" ht="75" x14ac:dyDescent="0.25">
      <c r="B17" s="42" t="s">
        <v>198</v>
      </c>
      <c r="C17" s="40" t="s">
        <v>355</v>
      </c>
      <c r="D17" s="43" t="s">
        <v>356</v>
      </c>
      <c r="E17" s="41" t="s">
        <v>193</v>
      </c>
      <c r="F17" s="59" t="s">
        <v>229</v>
      </c>
      <c r="G17" s="60" t="s">
        <v>230</v>
      </c>
      <c r="H17" s="60" t="s">
        <v>317</v>
      </c>
      <c r="I17" s="68" t="s">
        <v>193</v>
      </c>
      <c r="J17" s="72" t="s">
        <v>245</v>
      </c>
      <c r="K17" s="73" t="s">
        <v>28</v>
      </c>
      <c r="L17" s="73" t="s">
        <v>246</v>
      </c>
      <c r="M17" s="86" t="s">
        <v>193</v>
      </c>
      <c r="N17" s="91" t="s">
        <v>285</v>
      </c>
      <c r="O17" s="43" t="s">
        <v>156</v>
      </c>
      <c r="P17" s="43" t="s">
        <v>332</v>
      </c>
      <c r="Q17" s="99" t="s">
        <v>193</v>
      </c>
      <c r="R17" s="105" t="s">
        <v>263</v>
      </c>
      <c r="S17" s="108" t="s">
        <v>257</v>
      </c>
      <c r="T17" s="108" t="s">
        <v>341</v>
      </c>
      <c r="U17" s="107" t="s">
        <v>214</v>
      </c>
    </row>
    <row r="18" spans="2:21" ht="45" x14ac:dyDescent="0.25">
      <c r="B18" s="39" t="s">
        <v>201</v>
      </c>
      <c r="C18" s="40" t="s">
        <v>10</v>
      </c>
      <c r="D18" s="40" t="s">
        <v>199</v>
      </c>
      <c r="E18" s="41" t="s">
        <v>200</v>
      </c>
      <c r="F18" s="59" t="s">
        <v>231</v>
      </c>
      <c r="G18" s="60" t="s">
        <v>122</v>
      </c>
      <c r="H18" s="60" t="s">
        <v>232</v>
      </c>
      <c r="I18" s="68" t="s">
        <v>193</v>
      </c>
      <c r="J18" s="72" t="s">
        <v>248</v>
      </c>
      <c r="K18" s="73" t="s">
        <v>29</v>
      </c>
      <c r="L18" s="73" t="s">
        <v>249</v>
      </c>
      <c r="M18" s="86" t="s">
        <v>193</v>
      </c>
      <c r="N18" s="91" t="s">
        <v>286</v>
      </c>
      <c r="O18" s="43" t="s">
        <v>157</v>
      </c>
      <c r="P18" s="43" t="s">
        <v>265</v>
      </c>
      <c r="Q18" s="99" t="s">
        <v>204</v>
      </c>
      <c r="R18" s="105" t="s">
        <v>264</v>
      </c>
      <c r="S18" s="108" t="s">
        <v>297</v>
      </c>
      <c r="T18" s="108" t="s">
        <v>298</v>
      </c>
      <c r="U18" s="107" t="s">
        <v>214</v>
      </c>
    </row>
    <row r="19" spans="2:21" ht="89.25" customHeight="1" x14ac:dyDescent="0.25">
      <c r="B19" s="39" t="s">
        <v>205</v>
      </c>
      <c r="C19" s="40" t="s">
        <v>360</v>
      </c>
      <c r="D19" s="40" t="s">
        <v>361</v>
      </c>
      <c r="E19" s="41" t="s">
        <v>193</v>
      </c>
      <c r="F19" s="59" t="s">
        <v>233</v>
      </c>
      <c r="G19" s="60" t="s">
        <v>219</v>
      </c>
      <c r="H19" s="60" t="s">
        <v>234</v>
      </c>
      <c r="I19" s="68" t="s">
        <v>204</v>
      </c>
      <c r="J19" s="72" t="s">
        <v>247</v>
      </c>
      <c r="K19" s="73" t="s">
        <v>358</v>
      </c>
      <c r="L19" s="73" t="s">
        <v>359</v>
      </c>
      <c r="M19" s="86" t="s">
        <v>193</v>
      </c>
      <c r="N19" s="91" t="s">
        <v>287</v>
      </c>
      <c r="O19" s="43" t="s">
        <v>158</v>
      </c>
      <c r="P19" s="43" t="s">
        <v>333</v>
      </c>
      <c r="Q19" s="99" t="s">
        <v>204</v>
      </c>
      <c r="R19" s="105" t="s">
        <v>266</v>
      </c>
      <c r="S19" s="108" t="s">
        <v>299</v>
      </c>
      <c r="T19" s="108" t="s">
        <v>342</v>
      </c>
      <c r="U19" s="107" t="s">
        <v>193</v>
      </c>
    </row>
    <row r="20" spans="2:21" ht="75" x14ac:dyDescent="0.25">
      <c r="B20" s="42" t="s">
        <v>207</v>
      </c>
      <c r="C20" s="43" t="s">
        <v>202</v>
      </c>
      <c r="D20" s="44" t="s">
        <v>203</v>
      </c>
      <c r="E20" s="45" t="s">
        <v>204</v>
      </c>
      <c r="F20" s="59" t="s">
        <v>235</v>
      </c>
      <c r="G20" s="60" t="s">
        <v>10</v>
      </c>
      <c r="H20" s="60" t="s">
        <v>318</v>
      </c>
      <c r="I20" s="68" t="s">
        <v>200</v>
      </c>
      <c r="J20" s="72" t="s">
        <v>250</v>
      </c>
      <c r="K20" s="73" t="s">
        <v>251</v>
      </c>
      <c r="L20" s="73" t="s">
        <v>326</v>
      </c>
      <c r="M20" s="86" t="s">
        <v>193</v>
      </c>
      <c r="N20" s="91" t="s">
        <v>288</v>
      </c>
      <c r="O20" s="43" t="s">
        <v>267</v>
      </c>
      <c r="P20" s="43" t="s">
        <v>268</v>
      </c>
      <c r="Q20" s="99" t="s">
        <v>193</v>
      </c>
      <c r="R20" s="105" t="s">
        <v>269</v>
      </c>
      <c r="S20" s="108" t="s">
        <v>55</v>
      </c>
      <c r="T20" s="108" t="s">
        <v>343</v>
      </c>
      <c r="U20" s="107" t="s">
        <v>214</v>
      </c>
    </row>
    <row r="21" spans="2:21" ht="120" x14ac:dyDescent="0.25">
      <c r="B21" s="39" t="s">
        <v>209</v>
      </c>
      <c r="C21" s="40" t="s">
        <v>206</v>
      </c>
      <c r="D21" s="46" t="s">
        <v>203</v>
      </c>
      <c r="E21" s="41" t="s">
        <v>204</v>
      </c>
      <c r="F21" s="59" t="s">
        <v>319</v>
      </c>
      <c r="G21" s="60" t="s">
        <v>210</v>
      </c>
      <c r="H21" s="60" t="s">
        <v>211</v>
      </c>
      <c r="I21" s="68" t="s">
        <v>204</v>
      </c>
      <c r="J21" s="72" t="s">
        <v>252</v>
      </c>
      <c r="K21" s="73" t="s">
        <v>10</v>
      </c>
      <c r="L21" s="73" t="s">
        <v>327</v>
      </c>
      <c r="M21" s="86" t="s">
        <v>200</v>
      </c>
      <c r="N21" s="91" t="s">
        <v>289</v>
      </c>
      <c r="O21" s="43" t="s">
        <v>270</v>
      </c>
      <c r="P21" s="44" t="s">
        <v>271</v>
      </c>
      <c r="Q21" s="99" t="s">
        <v>193</v>
      </c>
      <c r="R21" s="105" t="s">
        <v>272</v>
      </c>
      <c r="S21" s="108" t="s">
        <v>300</v>
      </c>
      <c r="T21" s="108" t="s">
        <v>301</v>
      </c>
      <c r="U21" s="107" t="s">
        <v>214</v>
      </c>
    </row>
    <row r="22" spans="2:21" ht="210" x14ac:dyDescent="0.25">
      <c r="B22" s="39" t="s">
        <v>212</v>
      </c>
      <c r="C22" s="40" t="s">
        <v>51</v>
      </c>
      <c r="D22" s="40" t="s">
        <v>208</v>
      </c>
      <c r="E22" s="41" t="s">
        <v>204</v>
      </c>
      <c r="F22" s="59" t="s">
        <v>320</v>
      </c>
      <c r="G22" s="60" t="s">
        <v>124</v>
      </c>
      <c r="H22" s="60" t="s">
        <v>236</v>
      </c>
      <c r="I22" s="68" t="s">
        <v>214</v>
      </c>
      <c r="J22" s="72" t="s">
        <v>253</v>
      </c>
      <c r="K22" s="73" t="s">
        <v>210</v>
      </c>
      <c r="L22" s="73" t="s">
        <v>328</v>
      </c>
      <c r="M22" s="86" t="s">
        <v>204</v>
      </c>
      <c r="N22" s="91" t="s">
        <v>290</v>
      </c>
      <c r="O22" s="43" t="s">
        <v>10</v>
      </c>
      <c r="P22" s="43" t="s">
        <v>334</v>
      </c>
      <c r="Q22" s="100" t="s">
        <v>200</v>
      </c>
      <c r="R22" s="109" t="s">
        <v>273</v>
      </c>
      <c r="S22" s="110" t="s">
        <v>56</v>
      </c>
      <c r="T22" s="110" t="s">
        <v>343</v>
      </c>
      <c r="U22" s="111" t="s">
        <v>214</v>
      </c>
    </row>
    <row r="23" spans="2:21" ht="240.75" customHeight="1" x14ac:dyDescent="0.25">
      <c r="B23" s="42" t="s">
        <v>215</v>
      </c>
      <c r="C23" s="43" t="s">
        <v>210</v>
      </c>
      <c r="D23" s="44" t="s">
        <v>211</v>
      </c>
      <c r="E23" s="45" t="s">
        <v>204</v>
      </c>
      <c r="F23" s="61" t="s">
        <v>321</v>
      </c>
      <c r="G23" s="60" t="s">
        <v>174</v>
      </c>
      <c r="H23" s="60" t="s">
        <v>278</v>
      </c>
      <c r="I23" s="68" t="s">
        <v>193</v>
      </c>
      <c r="J23" s="76" t="s">
        <v>329</v>
      </c>
      <c r="K23" s="73" t="s">
        <v>254</v>
      </c>
      <c r="L23" s="73" t="s">
        <v>336</v>
      </c>
      <c r="M23" s="86" t="s">
        <v>214</v>
      </c>
      <c r="N23" s="92" t="s">
        <v>337</v>
      </c>
      <c r="O23" s="40" t="s">
        <v>210</v>
      </c>
      <c r="P23" s="40" t="s">
        <v>328</v>
      </c>
      <c r="Q23" s="100" t="s">
        <v>204</v>
      </c>
      <c r="R23" s="112" t="s">
        <v>344</v>
      </c>
      <c r="S23" s="110" t="s">
        <v>302</v>
      </c>
      <c r="T23" s="110" t="s">
        <v>303</v>
      </c>
      <c r="U23" s="111" t="s">
        <v>214</v>
      </c>
    </row>
    <row r="24" spans="2:21" ht="195.75" thickBot="1" x14ac:dyDescent="0.3">
      <c r="B24" s="39" t="s">
        <v>314</v>
      </c>
      <c r="C24" s="40" t="s">
        <v>52</v>
      </c>
      <c r="D24" s="40" t="s">
        <v>213</v>
      </c>
      <c r="E24" s="41" t="s">
        <v>214</v>
      </c>
      <c r="F24" s="62" t="s">
        <v>322</v>
      </c>
      <c r="G24" s="63" t="s">
        <v>216</v>
      </c>
      <c r="H24" s="63" t="s">
        <v>323</v>
      </c>
      <c r="I24" s="69" t="s">
        <v>214</v>
      </c>
      <c r="J24" s="77" t="s">
        <v>255</v>
      </c>
      <c r="K24" s="73" t="s">
        <v>278</v>
      </c>
      <c r="L24" s="73" t="s">
        <v>193</v>
      </c>
      <c r="M24" s="87" t="s">
        <v>214</v>
      </c>
      <c r="N24" s="93" t="s">
        <v>291</v>
      </c>
      <c r="O24" s="40" t="s">
        <v>275</v>
      </c>
      <c r="P24" s="40" t="s">
        <v>335</v>
      </c>
      <c r="Q24" s="100" t="s">
        <v>214</v>
      </c>
      <c r="R24" s="113" t="s">
        <v>346</v>
      </c>
      <c r="S24" s="108" t="s">
        <v>305</v>
      </c>
      <c r="T24" s="108" t="s">
        <v>306</v>
      </c>
      <c r="U24" s="107" t="s">
        <v>345</v>
      </c>
    </row>
    <row r="25" spans="2:21" ht="151.5" thickTop="1" thickBot="1" x14ac:dyDescent="0.3">
      <c r="B25" s="39" t="s">
        <v>357</v>
      </c>
      <c r="C25" s="51" t="s">
        <v>174</v>
      </c>
      <c r="D25" s="40" t="s">
        <v>278</v>
      </c>
      <c r="E25" s="52" t="s">
        <v>193</v>
      </c>
      <c r="F25" s="118"/>
      <c r="J25" s="78" t="s">
        <v>276</v>
      </c>
      <c r="K25" s="79" t="s">
        <v>216</v>
      </c>
      <c r="L25" s="80" t="s">
        <v>217</v>
      </c>
      <c r="M25" s="88" t="s">
        <v>214</v>
      </c>
      <c r="N25" s="94" t="s">
        <v>292</v>
      </c>
      <c r="O25" s="43" t="s">
        <v>166</v>
      </c>
      <c r="P25" s="43" t="s">
        <v>277</v>
      </c>
      <c r="Q25" s="99" t="s">
        <v>214</v>
      </c>
      <c r="R25" s="113" t="s">
        <v>347</v>
      </c>
      <c r="S25" s="108" t="s">
        <v>182</v>
      </c>
      <c r="T25" s="108" t="s">
        <v>304</v>
      </c>
      <c r="U25" s="107" t="s">
        <v>193</v>
      </c>
    </row>
    <row r="26" spans="2:21" ht="151.5" thickTop="1" thickBot="1" x14ac:dyDescent="0.3">
      <c r="B26" s="47" t="s">
        <v>362</v>
      </c>
      <c r="C26" s="48" t="s">
        <v>216</v>
      </c>
      <c r="D26" s="49" t="s">
        <v>217</v>
      </c>
      <c r="E26" s="50" t="s">
        <v>214</v>
      </c>
      <c r="N26" s="94" t="s">
        <v>293</v>
      </c>
      <c r="O26" s="43" t="s">
        <v>174</v>
      </c>
      <c r="P26" s="43" t="s">
        <v>278</v>
      </c>
      <c r="Q26" s="99" t="s">
        <v>193</v>
      </c>
      <c r="R26" s="112" t="s">
        <v>348</v>
      </c>
      <c r="S26" s="110" t="s">
        <v>307</v>
      </c>
      <c r="T26" s="110" t="s">
        <v>308</v>
      </c>
      <c r="U26" s="111" t="s">
        <v>214</v>
      </c>
    </row>
    <row r="27" spans="2:21" ht="166.5" thickTop="1" thickBot="1" x14ac:dyDescent="0.3">
      <c r="B27" s="117"/>
      <c r="C27" s="186"/>
      <c r="D27" s="187"/>
      <c r="E27" s="186"/>
      <c r="N27" s="95" t="s">
        <v>353</v>
      </c>
      <c r="O27" s="96" t="s">
        <v>216</v>
      </c>
      <c r="P27" s="97" t="s">
        <v>279</v>
      </c>
      <c r="Q27" s="101" t="s">
        <v>214</v>
      </c>
      <c r="R27" s="114" t="s">
        <v>349</v>
      </c>
      <c r="S27" s="115" t="s">
        <v>39</v>
      </c>
      <c r="T27" s="115" t="s">
        <v>309</v>
      </c>
      <c r="U27" s="116" t="s">
        <v>214</v>
      </c>
    </row>
    <row r="28" spans="2:21" ht="15.75" thickTop="1" x14ac:dyDescent="0.25"/>
  </sheetData>
  <mergeCells count="10">
    <mergeCell ref="R11:U11"/>
    <mergeCell ref="D1:U3"/>
    <mergeCell ref="D4:U5"/>
    <mergeCell ref="D6:U6"/>
    <mergeCell ref="D7:U7"/>
    <mergeCell ref="D8:U10"/>
    <mergeCell ref="B11:E11"/>
    <mergeCell ref="F11:I11"/>
    <mergeCell ref="J11:M11"/>
    <mergeCell ref="N11:Q11"/>
  </mergeCells>
  <hyperlinks>
    <hyperlink ref="B11:E11" location="'Producción en revistas'!V7" display="Producción en Revistas"/>
    <hyperlink ref="F11:I11" location="Homologación!V7" display="Producción en Revistas"/>
    <hyperlink ref="J11:M11" location="Formación!T10" display="Productos de Formación"/>
    <hyperlink ref="N11:Q11" location="'Recursos Externos'!U5" display="Recursos Externos"/>
    <hyperlink ref="R11:U11" location="'Recursos Externos'!U5" display="Recursos Externos"/>
  </hyperlink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101"/>
  <sheetViews>
    <sheetView showGridLines="0" topLeftCell="F1" workbookViewId="0">
      <selection activeCell="M5" sqref="M5"/>
    </sheetView>
  </sheetViews>
  <sheetFormatPr baseColWidth="10" defaultRowHeight="15" x14ac:dyDescent="0.25"/>
  <cols>
    <col min="1" max="1" width="11.42578125" style="139"/>
    <col min="2" max="2" width="125.85546875" style="139" bestFit="1" customWidth="1"/>
    <col min="3" max="3" width="28.7109375" style="139" customWidth="1"/>
    <col min="4" max="4" width="47.85546875" style="139" bestFit="1" customWidth="1"/>
    <col min="5" max="5" width="10.28515625" style="139" customWidth="1"/>
    <col min="6" max="7" width="11.42578125" style="139"/>
    <col min="8" max="8" width="25.28515625" style="139" customWidth="1"/>
    <col min="9" max="9" width="29.5703125" style="139" bestFit="1" customWidth="1"/>
    <col min="10" max="13" width="25.28515625" style="139" customWidth="1"/>
    <col min="14" max="15" width="11.42578125" style="134"/>
    <col min="16" max="19" width="11.42578125" style="134" hidden="1" customWidth="1"/>
    <col min="20" max="22" width="11.42578125" style="134"/>
    <col min="23" max="23" width="16.7109375" style="134" bestFit="1" customWidth="1"/>
    <col min="24" max="24" width="23.42578125" style="134" bestFit="1" customWidth="1"/>
    <col min="25" max="16384" width="11.42578125" style="134"/>
  </cols>
  <sheetData>
    <row r="1" spans="1:26" ht="30.75" thickTop="1" thickBot="1" x14ac:dyDescent="0.3">
      <c r="A1" s="130" t="s">
        <v>0</v>
      </c>
      <c r="B1" s="131" t="s">
        <v>1</v>
      </c>
      <c r="C1" s="131" t="s">
        <v>2</v>
      </c>
      <c r="D1" s="131" t="s">
        <v>3</v>
      </c>
      <c r="E1" s="131" t="s">
        <v>355</v>
      </c>
      <c r="F1" s="131" t="s">
        <v>10</v>
      </c>
      <c r="G1" s="131" t="s">
        <v>360</v>
      </c>
      <c r="H1" s="131" t="s">
        <v>49</v>
      </c>
      <c r="I1" s="131" t="s">
        <v>50</v>
      </c>
      <c r="J1" s="131" t="s">
        <v>51</v>
      </c>
      <c r="K1" s="131" t="s">
        <v>178</v>
      </c>
      <c r="L1" s="131" t="s">
        <v>52</v>
      </c>
      <c r="M1" s="132" t="s">
        <v>174</v>
      </c>
      <c r="N1" s="133"/>
      <c r="O1" s="133"/>
      <c r="Q1" s="135" t="s">
        <v>87</v>
      </c>
      <c r="R1" s="135" t="s">
        <v>89</v>
      </c>
      <c r="S1" s="136" t="s">
        <v>21</v>
      </c>
      <c r="T1" s="218" t="s">
        <v>91</v>
      </c>
      <c r="U1" s="219"/>
      <c r="V1" s="219"/>
      <c r="W1" s="219"/>
      <c r="X1" s="219"/>
      <c r="Y1" s="220"/>
      <c r="Z1" s="137"/>
    </row>
    <row r="2" spans="1:26" ht="17.25" thickTop="1" thickBot="1" x14ac:dyDescent="0.3">
      <c r="A2" s="25"/>
      <c r="B2" s="24"/>
      <c r="C2" s="24"/>
      <c r="D2" s="24"/>
      <c r="E2" s="24"/>
      <c r="F2" s="26"/>
      <c r="G2" s="26"/>
      <c r="H2" s="126"/>
      <c r="I2" s="126"/>
      <c r="J2" s="126"/>
      <c r="K2" s="126"/>
      <c r="L2" s="123" t="str">
        <f>IF(B2="","Ingresar Producto",IF(K2=$S$2,IF(F2&gt;2014,IF(F2&lt;2020,IF(H2=$Q$2,"Q1",IF(I2=$Q$2,"Q1",IF(H2=$Q$3,"Q2",IF(I2=$Q$3,"Q2",IF(H2=$Q$4,"Q3",IF(I2=$Q$4,"Q3",IF(H2=$Q$5,"Q4",IF(I2=$Q$5,"Q4",IF(J2=$R$2,"Q2",IF(J2=$R$3,"Q2",IF(J2=$R$4,"Q3",IF(J2=$R$5,"Q4","Verificar información de cuartiles")))))))))))),"Producto posterior al plazo"),"Producto anterior a la vigencia"),IF(K2=$S$4,IF(F2&gt;2014,IF(F2&lt;2020,IF(H2=$Q$2,"Q1",IF(I2=$Q$2,"Q1",IF(H2=$Q$3,"Q2",IF(I2=$Q$3,"Q2",IF(H2=$Q$4,"Q3",IF(I2=$Q$4,"Q3",IF(H2=$Q$5,"Q4",IF(I2=$Q$5,"Q4",IF(J2=$R$2,"Q2",IF(J2=$R$3,"Q2",IF(J2=$R$4,"Q3",IF(J2=$R$5,"Q4","Verificar información de cuartiles")))))))))))),"Producto posterior al plazo"),"Producto anterior a la vigencia"),"Verificar producto")))</f>
        <v>Ingresar Producto</v>
      </c>
      <c r="M2" s="140"/>
      <c r="N2" s="138"/>
      <c r="O2" s="138"/>
      <c r="Q2" s="134" t="s">
        <v>8</v>
      </c>
      <c r="R2" s="134" t="s">
        <v>60</v>
      </c>
      <c r="S2" s="134" t="s">
        <v>171</v>
      </c>
      <c r="T2" s="218" t="s">
        <v>92</v>
      </c>
      <c r="U2" s="219"/>
      <c r="V2" s="219"/>
      <c r="W2" s="17" t="s">
        <v>93</v>
      </c>
      <c r="X2" s="17" t="s">
        <v>94</v>
      </c>
      <c r="Y2" s="18" t="s">
        <v>95</v>
      </c>
    </row>
    <row r="3" spans="1:26" ht="16.5" thickTop="1" x14ac:dyDescent="0.25">
      <c r="A3" s="8"/>
      <c r="B3" s="9"/>
      <c r="C3" s="9"/>
      <c r="D3" s="9"/>
      <c r="E3" s="9"/>
      <c r="F3" s="13"/>
      <c r="G3" s="13"/>
      <c r="H3" s="127"/>
      <c r="I3" s="127"/>
      <c r="J3" s="127"/>
      <c r="K3" s="127"/>
      <c r="L3" s="124" t="str">
        <f t="shared" ref="L3:L66" si="0">IF(B3="","Ingresar Producto",IF(K3=$S$2,IF(F3&gt;2014,IF(F3&lt;2020,IF(H3=$Q$2,"Q1",IF(I3=$Q$2,"Q1",IF(H3=$Q$3,"Q2",IF(I3=$Q$3,"Q2",IF(H3=$Q$4,"Q3",IF(I3=$Q$4,"Q3",IF(H3=$Q$5,"Q4",IF(I3=$Q$5,"Q4",IF(J3=$R$2,"Q2",IF(J3=$R$3,"Q2",IF(J3=$R$4,"Q3",IF(J3=$R$5,"Q4","Verificar información de cuartiles")))))))))))),"Producto posterior al plazo"),"Producto anterior a la vigencia"),IF(K3=$S$4,IF(F3&gt;2014,IF(F3&lt;2020,IF(H3=$Q$2,"Q1",IF(I3=$Q$2,"Q1",IF(H3=$Q$3,"Q2",IF(I3=$Q$3,"Q2",IF(H3=$Q$4,"Q3",IF(I3=$Q$4,"Q3",IF(H3=$Q$5,"Q4",IF(I3=$Q$5,"Q4",IF(J3=$R$2,"Q2",IF(J3=$R$3,"Q2",IF(J3=$R$4,"Q3",IF(J3=$R$5,"Q4","Verificar información de cuartiles")))))))))))),"Producto posterior al plazo"),"Producto anterior a la vigencia"),"Verificar producto")))</f>
        <v>Ingresar Producto</v>
      </c>
      <c r="M3" s="140"/>
      <c r="N3" s="138"/>
      <c r="O3" s="138"/>
      <c r="Q3" s="134" t="s">
        <v>7</v>
      </c>
      <c r="R3" s="134" t="s">
        <v>59</v>
      </c>
      <c r="S3" s="134" t="s">
        <v>172</v>
      </c>
      <c r="T3" s="221" t="s">
        <v>8</v>
      </c>
      <c r="U3" s="222"/>
      <c r="V3" s="222"/>
      <c r="W3" s="15">
        <v>10</v>
      </c>
      <c r="X3" s="20">
        <f>Calculadora!C26</f>
        <v>0</v>
      </c>
      <c r="Y3" s="142">
        <f>X3*W3</f>
        <v>0</v>
      </c>
    </row>
    <row r="4" spans="1:26" ht="15.75" x14ac:dyDescent="0.25">
      <c r="A4" s="8"/>
      <c r="B4" s="9"/>
      <c r="C4" s="9"/>
      <c r="D4" s="9"/>
      <c r="E4" s="9"/>
      <c r="F4" s="13"/>
      <c r="G4" s="13"/>
      <c r="H4" s="127"/>
      <c r="I4" s="127"/>
      <c r="J4" s="127"/>
      <c r="K4" s="127"/>
      <c r="L4" s="124" t="str">
        <f t="shared" si="0"/>
        <v>Ingresar Producto</v>
      </c>
      <c r="M4" s="140"/>
      <c r="N4" s="138"/>
      <c r="O4" s="138"/>
      <c r="Q4" s="134" t="s">
        <v>6</v>
      </c>
      <c r="R4" s="134" t="s">
        <v>58</v>
      </c>
      <c r="S4" s="134" t="s">
        <v>185</v>
      </c>
      <c r="T4" s="214" t="s">
        <v>7</v>
      </c>
      <c r="U4" s="215"/>
      <c r="V4" s="215"/>
      <c r="W4" s="16">
        <v>6</v>
      </c>
      <c r="X4" s="21">
        <f>Calculadora!C25</f>
        <v>0</v>
      </c>
      <c r="Y4" s="143">
        <f t="shared" ref="Y4:Y6" si="1">X4*W4</f>
        <v>0</v>
      </c>
    </row>
    <row r="5" spans="1:26" ht="15.75" x14ac:dyDescent="0.25">
      <c r="A5" s="8"/>
      <c r="B5" s="9"/>
      <c r="C5" s="9"/>
      <c r="D5" s="9"/>
      <c r="E5" s="9"/>
      <c r="F5" s="13"/>
      <c r="G5" s="13"/>
      <c r="H5" s="127"/>
      <c r="I5" s="127"/>
      <c r="J5" s="127"/>
      <c r="K5" s="127"/>
      <c r="L5" s="124" t="str">
        <f t="shared" si="0"/>
        <v>Ingresar Producto</v>
      </c>
      <c r="M5" s="140"/>
      <c r="N5" s="138"/>
      <c r="O5" s="138"/>
      <c r="Q5" s="134" t="s">
        <v>5</v>
      </c>
      <c r="R5" s="134" t="s">
        <v>90</v>
      </c>
      <c r="T5" s="214" t="s">
        <v>6</v>
      </c>
      <c r="U5" s="215"/>
      <c r="V5" s="215"/>
      <c r="W5" s="16">
        <v>3</v>
      </c>
      <c r="X5" s="21">
        <f>Calculadora!C24</f>
        <v>0</v>
      </c>
      <c r="Y5" s="143">
        <f t="shared" si="1"/>
        <v>0</v>
      </c>
    </row>
    <row r="6" spans="1:26" ht="15.75" x14ac:dyDescent="0.25">
      <c r="A6" s="8"/>
      <c r="B6" s="9"/>
      <c r="C6" s="9"/>
      <c r="D6" s="9"/>
      <c r="E6" s="9"/>
      <c r="F6" s="13"/>
      <c r="G6" s="13"/>
      <c r="H6" s="127"/>
      <c r="I6" s="127"/>
      <c r="J6" s="127"/>
      <c r="K6" s="127"/>
      <c r="L6" s="124" t="str">
        <f t="shared" si="0"/>
        <v>Ingresar Producto</v>
      </c>
      <c r="M6" s="140"/>
      <c r="N6" s="138"/>
      <c r="O6" s="138"/>
      <c r="Q6" s="134" t="s">
        <v>88</v>
      </c>
      <c r="R6" s="134" t="s">
        <v>88</v>
      </c>
      <c r="T6" s="214" t="s">
        <v>5</v>
      </c>
      <c r="U6" s="215"/>
      <c r="V6" s="215"/>
      <c r="W6" s="16">
        <v>2</v>
      </c>
      <c r="X6" s="21">
        <f>Calculadora!C23</f>
        <v>0</v>
      </c>
      <c r="Y6" s="143">
        <f t="shared" si="1"/>
        <v>0</v>
      </c>
    </row>
    <row r="7" spans="1:26" ht="16.5" thickBot="1" x14ac:dyDescent="0.3">
      <c r="A7" s="8"/>
      <c r="B7" s="9"/>
      <c r="C7" s="9"/>
      <c r="D7" s="9"/>
      <c r="E7" s="9"/>
      <c r="F7" s="13"/>
      <c r="G7" s="13"/>
      <c r="H7" s="127"/>
      <c r="I7" s="127"/>
      <c r="J7" s="127"/>
      <c r="K7" s="127"/>
      <c r="L7" s="124" t="str">
        <f t="shared" si="0"/>
        <v>Ingresar Producto</v>
      </c>
      <c r="M7" s="140"/>
      <c r="N7" s="138"/>
      <c r="O7" s="138"/>
      <c r="T7" s="216" t="s">
        <v>96</v>
      </c>
      <c r="U7" s="217"/>
      <c r="V7" s="217"/>
      <c r="W7" s="217"/>
      <c r="X7" s="125">
        <f>SUM(X3:X6)</f>
        <v>0</v>
      </c>
      <c r="Y7" s="144">
        <f>SUM(Y3:Y6)</f>
        <v>0</v>
      </c>
    </row>
    <row r="8" spans="1:26" ht="15.75" thickTop="1" x14ac:dyDescent="0.25">
      <c r="A8" s="8"/>
      <c r="B8" s="10"/>
      <c r="C8" s="10"/>
      <c r="D8" s="10"/>
      <c r="E8" s="10"/>
      <c r="F8" s="10"/>
      <c r="G8" s="10"/>
      <c r="H8" s="128"/>
      <c r="I8" s="128"/>
      <c r="J8" s="127"/>
      <c r="K8" s="127"/>
      <c r="L8" s="124" t="str">
        <f t="shared" si="0"/>
        <v>Ingresar Producto</v>
      </c>
      <c r="M8" s="140"/>
      <c r="N8" s="138"/>
      <c r="O8" s="138"/>
    </row>
    <row r="9" spans="1:26" x14ac:dyDescent="0.25">
      <c r="A9" s="8"/>
      <c r="B9" s="10"/>
      <c r="C9" s="10"/>
      <c r="D9" s="10"/>
      <c r="E9" s="10"/>
      <c r="F9" s="10"/>
      <c r="G9" s="10"/>
      <c r="H9" s="128"/>
      <c r="I9" s="128"/>
      <c r="J9" s="127"/>
      <c r="K9" s="127"/>
      <c r="L9" s="124" t="str">
        <f t="shared" si="0"/>
        <v>Ingresar Producto</v>
      </c>
      <c r="M9" s="140"/>
      <c r="N9" s="139"/>
      <c r="O9" s="139"/>
    </row>
    <row r="10" spans="1:26" x14ac:dyDescent="0.25">
      <c r="A10" s="8"/>
      <c r="B10" s="10"/>
      <c r="C10" s="10"/>
      <c r="D10" s="10"/>
      <c r="E10" s="10"/>
      <c r="F10" s="10"/>
      <c r="G10" s="10"/>
      <c r="H10" s="128"/>
      <c r="I10" s="128"/>
      <c r="J10" s="127"/>
      <c r="K10" s="127"/>
      <c r="L10" s="124" t="str">
        <f t="shared" si="0"/>
        <v>Ingresar Producto</v>
      </c>
      <c r="M10" s="140"/>
      <c r="N10" s="139"/>
      <c r="O10" s="139"/>
    </row>
    <row r="11" spans="1:26" x14ac:dyDescent="0.25">
      <c r="A11" s="8"/>
      <c r="B11" s="10"/>
      <c r="C11" s="10"/>
      <c r="D11" s="10"/>
      <c r="E11" s="10"/>
      <c r="F11" s="10"/>
      <c r="G11" s="10"/>
      <c r="H11" s="128"/>
      <c r="I11" s="128"/>
      <c r="J11" s="127"/>
      <c r="K11" s="127"/>
      <c r="L11" s="124" t="str">
        <f t="shared" si="0"/>
        <v>Ingresar Producto</v>
      </c>
      <c r="M11" s="140"/>
      <c r="N11" s="139"/>
      <c r="O11" s="139"/>
    </row>
    <row r="12" spans="1:26" x14ac:dyDescent="0.25">
      <c r="A12" s="8"/>
      <c r="B12" s="10"/>
      <c r="C12" s="10"/>
      <c r="D12" s="10"/>
      <c r="E12" s="10"/>
      <c r="F12" s="10"/>
      <c r="G12" s="10"/>
      <c r="H12" s="128"/>
      <c r="I12" s="128"/>
      <c r="J12" s="127"/>
      <c r="K12" s="127"/>
      <c r="L12" s="124" t="str">
        <f t="shared" si="0"/>
        <v>Ingresar Producto</v>
      </c>
      <c r="M12" s="140"/>
      <c r="N12" s="139"/>
      <c r="O12" s="139"/>
    </row>
    <row r="13" spans="1:26" x14ac:dyDescent="0.25">
      <c r="A13" s="8"/>
      <c r="B13" s="10"/>
      <c r="C13" s="10"/>
      <c r="D13" s="10"/>
      <c r="E13" s="10"/>
      <c r="F13" s="10"/>
      <c r="G13" s="10"/>
      <c r="H13" s="128"/>
      <c r="I13" s="128"/>
      <c r="J13" s="127"/>
      <c r="K13" s="127"/>
      <c r="L13" s="124" t="str">
        <f t="shared" si="0"/>
        <v>Ingresar Producto</v>
      </c>
      <c r="M13" s="140"/>
      <c r="N13" s="139"/>
      <c r="O13" s="139"/>
    </row>
    <row r="14" spans="1:26" x14ac:dyDescent="0.25">
      <c r="A14" s="8"/>
      <c r="B14" s="10"/>
      <c r="C14" s="10"/>
      <c r="D14" s="10"/>
      <c r="E14" s="10"/>
      <c r="F14" s="10"/>
      <c r="G14" s="10"/>
      <c r="H14" s="128"/>
      <c r="I14" s="128"/>
      <c r="J14" s="127"/>
      <c r="K14" s="127"/>
      <c r="L14" s="124" t="str">
        <f t="shared" si="0"/>
        <v>Ingresar Producto</v>
      </c>
      <c r="M14" s="140"/>
      <c r="N14" s="139"/>
      <c r="O14" s="139"/>
    </row>
    <row r="15" spans="1:26" x14ac:dyDescent="0.25">
      <c r="A15" s="8"/>
      <c r="B15" s="10"/>
      <c r="C15" s="10"/>
      <c r="D15" s="10"/>
      <c r="E15" s="10"/>
      <c r="F15" s="10"/>
      <c r="G15" s="10"/>
      <c r="H15" s="128"/>
      <c r="I15" s="128"/>
      <c r="J15" s="127"/>
      <c r="K15" s="127"/>
      <c r="L15" s="124" t="str">
        <f t="shared" si="0"/>
        <v>Ingresar Producto</v>
      </c>
      <c r="M15" s="140"/>
      <c r="N15" s="139"/>
      <c r="O15" s="139"/>
    </row>
    <row r="16" spans="1:26" x14ac:dyDescent="0.25">
      <c r="A16" s="8"/>
      <c r="B16" s="10"/>
      <c r="C16" s="10"/>
      <c r="D16" s="10"/>
      <c r="E16" s="10"/>
      <c r="F16" s="10"/>
      <c r="G16" s="10"/>
      <c r="H16" s="128"/>
      <c r="I16" s="128"/>
      <c r="J16" s="127"/>
      <c r="K16" s="127"/>
      <c r="L16" s="124" t="str">
        <f t="shared" si="0"/>
        <v>Ingresar Producto</v>
      </c>
      <c r="M16" s="140"/>
      <c r="N16" s="139"/>
      <c r="O16" s="139"/>
    </row>
    <row r="17" spans="1:15" x14ac:dyDescent="0.25">
      <c r="A17" s="8"/>
      <c r="B17" s="10"/>
      <c r="C17" s="10"/>
      <c r="D17" s="10"/>
      <c r="E17" s="10"/>
      <c r="F17" s="10"/>
      <c r="G17" s="10"/>
      <c r="H17" s="128"/>
      <c r="I17" s="128"/>
      <c r="J17" s="127"/>
      <c r="K17" s="127"/>
      <c r="L17" s="124" t="str">
        <f t="shared" si="0"/>
        <v>Ingresar Producto</v>
      </c>
      <c r="M17" s="140"/>
      <c r="N17" s="139"/>
      <c r="O17" s="139"/>
    </row>
    <row r="18" spans="1:15" x14ac:dyDescent="0.25">
      <c r="A18" s="8"/>
      <c r="B18" s="10"/>
      <c r="C18" s="10"/>
      <c r="D18" s="10"/>
      <c r="E18" s="10"/>
      <c r="F18" s="10"/>
      <c r="G18" s="10"/>
      <c r="H18" s="128"/>
      <c r="I18" s="128"/>
      <c r="J18" s="127"/>
      <c r="K18" s="127"/>
      <c r="L18" s="124" t="str">
        <f t="shared" si="0"/>
        <v>Ingresar Producto</v>
      </c>
      <c r="M18" s="140"/>
      <c r="N18" s="139"/>
      <c r="O18" s="139"/>
    </row>
    <row r="19" spans="1:15" x14ac:dyDescent="0.25">
      <c r="A19" s="8"/>
      <c r="B19" s="10"/>
      <c r="C19" s="10"/>
      <c r="D19" s="10"/>
      <c r="E19" s="10"/>
      <c r="F19" s="10"/>
      <c r="G19" s="10"/>
      <c r="H19" s="128"/>
      <c r="I19" s="128"/>
      <c r="J19" s="127"/>
      <c r="K19" s="127"/>
      <c r="L19" s="124" t="str">
        <f t="shared" si="0"/>
        <v>Ingresar Producto</v>
      </c>
      <c r="M19" s="140"/>
      <c r="N19" s="139"/>
      <c r="O19" s="139"/>
    </row>
    <row r="20" spans="1:15" x14ac:dyDescent="0.25">
      <c r="A20" s="8"/>
      <c r="B20" s="10"/>
      <c r="C20" s="10"/>
      <c r="D20" s="10"/>
      <c r="E20" s="10"/>
      <c r="F20" s="10"/>
      <c r="G20" s="10"/>
      <c r="H20" s="128"/>
      <c r="I20" s="128"/>
      <c r="J20" s="127"/>
      <c r="K20" s="127"/>
      <c r="L20" s="124" t="str">
        <f t="shared" si="0"/>
        <v>Ingresar Producto</v>
      </c>
      <c r="M20" s="140"/>
      <c r="N20" s="139"/>
      <c r="O20" s="139"/>
    </row>
    <row r="21" spans="1:15" x14ac:dyDescent="0.25">
      <c r="A21" s="8"/>
      <c r="B21" s="10"/>
      <c r="C21" s="10"/>
      <c r="D21" s="10"/>
      <c r="E21" s="10"/>
      <c r="F21" s="10"/>
      <c r="G21" s="10"/>
      <c r="H21" s="128"/>
      <c r="I21" s="128"/>
      <c r="J21" s="127"/>
      <c r="K21" s="127"/>
      <c r="L21" s="124" t="str">
        <f t="shared" si="0"/>
        <v>Ingresar Producto</v>
      </c>
      <c r="M21" s="140"/>
      <c r="N21" s="139"/>
      <c r="O21" s="139"/>
    </row>
    <row r="22" spans="1:15" x14ac:dyDescent="0.25">
      <c r="A22" s="8"/>
      <c r="B22" s="10"/>
      <c r="C22" s="10"/>
      <c r="D22" s="10"/>
      <c r="E22" s="10"/>
      <c r="F22" s="10"/>
      <c r="G22" s="10"/>
      <c r="H22" s="128"/>
      <c r="I22" s="128"/>
      <c r="J22" s="127"/>
      <c r="K22" s="127"/>
      <c r="L22" s="124" t="str">
        <f t="shared" si="0"/>
        <v>Ingresar Producto</v>
      </c>
      <c r="M22" s="140"/>
      <c r="N22" s="139"/>
      <c r="O22" s="139"/>
    </row>
    <row r="23" spans="1:15" x14ac:dyDescent="0.25">
      <c r="A23" s="8"/>
      <c r="B23" s="10"/>
      <c r="C23" s="10"/>
      <c r="D23" s="10"/>
      <c r="E23" s="10"/>
      <c r="F23" s="10"/>
      <c r="G23" s="10"/>
      <c r="H23" s="128"/>
      <c r="I23" s="128"/>
      <c r="J23" s="127"/>
      <c r="K23" s="127"/>
      <c r="L23" s="124" t="str">
        <f t="shared" si="0"/>
        <v>Ingresar Producto</v>
      </c>
      <c r="M23" s="140"/>
      <c r="N23" s="139"/>
      <c r="O23" s="139"/>
    </row>
    <row r="24" spans="1:15" x14ac:dyDescent="0.25">
      <c r="A24" s="8"/>
      <c r="B24" s="10"/>
      <c r="C24" s="10"/>
      <c r="D24" s="10"/>
      <c r="E24" s="10"/>
      <c r="F24" s="10"/>
      <c r="G24" s="10"/>
      <c r="H24" s="128"/>
      <c r="I24" s="128"/>
      <c r="J24" s="127"/>
      <c r="K24" s="127"/>
      <c r="L24" s="124" t="str">
        <f t="shared" si="0"/>
        <v>Ingresar Producto</v>
      </c>
      <c r="M24" s="140"/>
      <c r="N24" s="139"/>
      <c r="O24" s="139"/>
    </row>
    <row r="25" spans="1:15" x14ac:dyDescent="0.25">
      <c r="A25" s="8"/>
      <c r="B25" s="10"/>
      <c r="C25" s="10"/>
      <c r="D25" s="10"/>
      <c r="E25" s="10"/>
      <c r="F25" s="10"/>
      <c r="G25" s="10"/>
      <c r="H25" s="128"/>
      <c r="I25" s="128"/>
      <c r="J25" s="127"/>
      <c r="K25" s="127"/>
      <c r="L25" s="124" t="str">
        <f t="shared" si="0"/>
        <v>Ingresar Producto</v>
      </c>
      <c r="M25" s="140"/>
      <c r="N25" s="139"/>
      <c r="O25" s="139"/>
    </row>
    <row r="26" spans="1:15" x14ac:dyDescent="0.25">
      <c r="A26" s="8"/>
      <c r="B26" s="10"/>
      <c r="C26" s="10"/>
      <c r="D26" s="10"/>
      <c r="E26" s="10"/>
      <c r="F26" s="10"/>
      <c r="G26" s="10"/>
      <c r="H26" s="128"/>
      <c r="I26" s="128"/>
      <c r="J26" s="127"/>
      <c r="K26" s="127"/>
      <c r="L26" s="124" t="str">
        <f t="shared" si="0"/>
        <v>Ingresar Producto</v>
      </c>
      <c r="M26" s="140"/>
      <c r="N26" s="139"/>
      <c r="O26" s="139"/>
    </row>
    <row r="27" spans="1:15" x14ac:dyDescent="0.25">
      <c r="A27" s="8"/>
      <c r="B27" s="10"/>
      <c r="C27" s="10"/>
      <c r="D27" s="10"/>
      <c r="E27" s="10"/>
      <c r="F27" s="10"/>
      <c r="G27" s="10"/>
      <c r="H27" s="128"/>
      <c r="I27" s="128"/>
      <c r="J27" s="127"/>
      <c r="K27" s="127"/>
      <c r="L27" s="124" t="str">
        <f t="shared" si="0"/>
        <v>Ingresar Producto</v>
      </c>
      <c r="M27" s="140"/>
      <c r="N27" s="139"/>
      <c r="O27" s="139"/>
    </row>
    <row r="28" spans="1:15" x14ac:dyDescent="0.25">
      <c r="A28" s="8"/>
      <c r="B28" s="10"/>
      <c r="C28" s="10"/>
      <c r="D28" s="10"/>
      <c r="E28" s="10"/>
      <c r="F28" s="10"/>
      <c r="G28" s="10"/>
      <c r="H28" s="128"/>
      <c r="I28" s="128"/>
      <c r="J28" s="127"/>
      <c r="K28" s="127"/>
      <c r="L28" s="124" t="str">
        <f t="shared" si="0"/>
        <v>Ingresar Producto</v>
      </c>
      <c r="M28" s="140"/>
      <c r="N28" s="139"/>
      <c r="O28" s="139"/>
    </row>
    <row r="29" spans="1:15" x14ac:dyDescent="0.25">
      <c r="A29" s="8"/>
      <c r="B29" s="10"/>
      <c r="C29" s="10"/>
      <c r="D29" s="10"/>
      <c r="E29" s="10"/>
      <c r="F29" s="10"/>
      <c r="G29" s="10"/>
      <c r="H29" s="128"/>
      <c r="I29" s="128"/>
      <c r="J29" s="127"/>
      <c r="K29" s="127"/>
      <c r="L29" s="124" t="str">
        <f t="shared" si="0"/>
        <v>Ingresar Producto</v>
      </c>
      <c r="M29" s="140"/>
      <c r="N29" s="139"/>
      <c r="O29" s="139"/>
    </row>
    <row r="30" spans="1:15" x14ac:dyDescent="0.25">
      <c r="A30" s="8"/>
      <c r="B30" s="10"/>
      <c r="C30" s="10"/>
      <c r="D30" s="10"/>
      <c r="E30" s="10"/>
      <c r="F30" s="10"/>
      <c r="G30" s="10"/>
      <c r="H30" s="128"/>
      <c r="I30" s="128"/>
      <c r="J30" s="127"/>
      <c r="K30" s="127"/>
      <c r="L30" s="124" t="str">
        <f t="shared" si="0"/>
        <v>Ingresar Producto</v>
      </c>
      <c r="M30" s="140"/>
      <c r="N30" s="139"/>
      <c r="O30" s="139"/>
    </row>
    <row r="31" spans="1:15" x14ac:dyDescent="0.25">
      <c r="A31" s="11"/>
      <c r="B31" s="10"/>
      <c r="C31" s="10"/>
      <c r="D31" s="10"/>
      <c r="E31" s="10"/>
      <c r="F31" s="10"/>
      <c r="G31" s="10"/>
      <c r="H31" s="128"/>
      <c r="I31" s="128"/>
      <c r="J31" s="127"/>
      <c r="K31" s="127"/>
      <c r="L31" s="124" t="str">
        <f t="shared" si="0"/>
        <v>Ingresar Producto</v>
      </c>
      <c r="M31" s="140"/>
      <c r="N31" s="139"/>
      <c r="O31" s="139"/>
    </row>
    <row r="32" spans="1:15" x14ac:dyDescent="0.25">
      <c r="A32" s="11"/>
      <c r="B32" s="10"/>
      <c r="C32" s="10"/>
      <c r="D32" s="10"/>
      <c r="E32" s="10"/>
      <c r="F32" s="10"/>
      <c r="G32" s="10"/>
      <c r="H32" s="128"/>
      <c r="I32" s="128"/>
      <c r="J32" s="127"/>
      <c r="K32" s="127"/>
      <c r="L32" s="124" t="str">
        <f t="shared" si="0"/>
        <v>Ingresar Producto</v>
      </c>
      <c r="M32" s="140"/>
      <c r="N32" s="139"/>
      <c r="O32" s="139"/>
    </row>
    <row r="33" spans="1:15" x14ac:dyDescent="0.25">
      <c r="A33" s="11"/>
      <c r="B33" s="10"/>
      <c r="C33" s="10"/>
      <c r="D33" s="10"/>
      <c r="E33" s="10"/>
      <c r="F33" s="10"/>
      <c r="G33" s="10"/>
      <c r="H33" s="128"/>
      <c r="I33" s="128"/>
      <c r="J33" s="127"/>
      <c r="K33" s="127"/>
      <c r="L33" s="124" t="str">
        <f t="shared" si="0"/>
        <v>Ingresar Producto</v>
      </c>
      <c r="M33" s="140"/>
      <c r="N33" s="139"/>
      <c r="O33" s="139"/>
    </row>
    <row r="34" spans="1:15" x14ac:dyDescent="0.25">
      <c r="A34" s="11"/>
      <c r="B34" s="10"/>
      <c r="C34" s="10"/>
      <c r="D34" s="10"/>
      <c r="E34" s="10"/>
      <c r="F34" s="10"/>
      <c r="G34" s="10"/>
      <c r="H34" s="128"/>
      <c r="I34" s="128"/>
      <c r="J34" s="127"/>
      <c r="K34" s="127"/>
      <c r="L34" s="124" t="str">
        <f t="shared" si="0"/>
        <v>Ingresar Producto</v>
      </c>
      <c r="M34" s="140"/>
      <c r="N34" s="139"/>
      <c r="O34" s="139"/>
    </row>
    <row r="35" spans="1:15" x14ac:dyDescent="0.25">
      <c r="A35" s="11"/>
      <c r="B35" s="10"/>
      <c r="C35" s="10"/>
      <c r="D35" s="10"/>
      <c r="E35" s="10"/>
      <c r="F35" s="10"/>
      <c r="G35" s="10"/>
      <c r="H35" s="128"/>
      <c r="I35" s="128"/>
      <c r="J35" s="127"/>
      <c r="K35" s="127"/>
      <c r="L35" s="124" t="str">
        <f t="shared" si="0"/>
        <v>Ingresar Producto</v>
      </c>
      <c r="M35" s="140"/>
      <c r="N35" s="139"/>
      <c r="O35" s="139"/>
    </row>
    <row r="36" spans="1:15" x14ac:dyDescent="0.25">
      <c r="A36" s="11"/>
      <c r="B36" s="10"/>
      <c r="C36" s="10"/>
      <c r="D36" s="10"/>
      <c r="E36" s="10"/>
      <c r="F36" s="10"/>
      <c r="G36" s="10"/>
      <c r="H36" s="128"/>
      <c r="I36" s="128"/>
      <c r="J36" s="127"/>
      <c r="K36" s="127"/>
      <c r="L36" s="124" t="str">
        <f t="shared" si="0"/>
        <v>Ingresar Producto</v>
      </c>
      <c r="M36" s="140"/>
      <c r="N36" s="139"/>
      <c r="O36" s="139"/>
    </row>
    <row r="37" spans="1:15" x14ac:dyDescent="0.25">
      <c r="A37" s="11"/>
      <c r="B37" s="10"/>
      <c r="C37" s="10"/>
      <c r="D37" s="10"/>
      <c r="E37" s="10"/>
      <c r="F37" s="10"/>
      <c r="G37" s="10"/>
      <c r="H37" s="128"/>
      <c r="I37" s="128"/>
      <c r="J37" s="127"/>
      <c r="K37" s="127"/>
      <c r="L37" s="124" t="str">
        <f t="shared" si="0"/>
        <v>Ingresar Producto</v>
      </c>
      <c r="M37" s="140"/>
      <c r="N37" s="139"/>
      <c r="O37" s="139"/>
    </row>
    <row r="38" spans="1:15" x14ac:dyDescent="0.25">
      <c r="A38" s="11"/>
      <c r="B38" s="10"/>
      <c r="C38" s="10"/>
      <c r="D38" s="10"/>
      <c r="E38" s="10"/>
      <c r="F38" s="10"/>
      <c r="G38" s="10"/>
      <c r="H38" s="128"/>
      <c r="I38" s="128"/>
      <c r="J38" s="127"/>
      <c r="K38" s="127"/>
      <c r="L38" s="124" t="str">
        <f t="shared" si="0"/>
        <v>Ingresar Producto</v>
      </c>
      <c r="M38" s="140"/>
      <c r="N38" s="139"/>
      <c r="O38" s="139"/>
    </row>
    <row r="39" spans="1:15" x14ac:dyDescent="0.25">
      <c r="A39" s="11"/>
      <c r="B39" s="10"/>
      <c r="C39" s="10"/>
      <c r="D39" s="10"/>
      <c r="E39" s="10"/>
      <c r="F39" s="10"/>
      <c r="G39" s="10"/>
      <c r="H39" s="128"/>
      <c r="I39" s="128"/>
      <c r="J39" s="127"/>
      <c r="K39" s="127"/>
      <c r="L39" s="124" t="str">
        <f t="shared" si="0"/>
        <v>Ingresar Producto</v>
      </c>
      <c r="M39" s="140"/>
      <c r="N39" s="139"/>
      <c r="O39" s="139"/>
    </row>
    <row r="40" spans="1:15" x14ac:dyDescent="0.25">
      <c r="A40" s="11"/>
      <c r="B40" s="10"/>
      <c r="C40" s="10"/>
      <c r="D40" s="10"/>
      <c r="E40" s="10"/>
      <c r="F40" s="10"/>
      <c r="G40" s="10"/>
      <c r="H40" s="128"/>
      <c r="I40" s="128"/>
      <c r="J40" s="127"/>
      <c r="K40" s="127"/>
      <c r="L40" s="124" t="str">
        <f t="shared" si="0"/>
        <v>Ingresar Producto</v>
      </c>
      <c r="M40" s="140"/>
      <c r="N40" s="139"/>
      <c r="O40" s="139"/>
    </row>
    <row r="41" spans="1:15" x14ac:dyDescent="0.25">
      <c r="A41" s="11"/>
      <c r="B41" s="10"/>
      <c r="C41" s="10"/>
      <c r="D41" s="10"/>
      <c r="E41" s="10"/>
      <c r="F41" s="10"/>
      <c r="G41" s="10"/>
      <c r="H41" s="128"/>
      <c r="I41" s="128"/>
      <c r="J41" s="127"/>
      <c r="K41" s="127"/>
      <c r="L41" s="124" t="str">
        <f t="shared" si="0"/>
        <v>Ingresar Producto</v>
      </c>
      <c r="M41" s="140"/>
      <c r="N41" s="139"/>
      <c r="O41" s="139"/>
    </row>
    <row r="42" spans="1:15" x14ac:dyDescent="0.25">
      <c r="A42" s="11"/>
      <c r="B42" s="10"/>
      <c r="C42" s="10"/>
      <c r="D42" s="10"/>
      <c r="E42" s="10"/>
      <c r="F42" s="10"/>
      <c r="G42" s="10"/>
      <c r="H42" s="128"/>
      <c r="I42" s="128"/>
      <c r="J42" s="127"/>
      <c r="K42" s="127"/>
      <c r="L42" s="124" t="str">
        <f t="shared" si="0"/>
        <v>Ingresar Producto</v>
      </c>
      <c r="M42" s="140"/>
      <c r="N42" s="139"/>
      <c r="O42" s="139"/>
    </row>
    <row r="43" spans="1:15" x14ac:dyDescent="0.25">
      <c r="A43" s="11"/>
      <c r="B43" s="10"/>
      <c r="C43" s="10"/>
      <c r="D43" s="10"/>
      <c r="E43" s="10"/>
      <c r="F43" s="10"/>
      <c r="G43" s="10"/>
      <c r="H43" s="128"/>
      <c r="I43" s="128"/>
      <c r="J43" s="127"/>
      <c r="K43" s="127"/>
      <c r="L43" s="124" t="str">
        <f t="shared" si="0"/>
        <v>Ingresar Producto</v>
      </c>
      <c r="M43" s="140"/>
      <c r="N43" s="139"/>
      <c r="O43" s="139"/>
    </row>
    <row r="44" spans="1:15" x14ac:dyDescent="0.25">
      <c r="A44" s="11"/>
      <c r="B44" s="10"/>
      <c r="C44" s="10"/>
      <c r="D44" s="10"/>
      <c r="E44" s="10"/>
      <c r="F44" s="10"/>
      <c r="G44" s="10"/>
      <c r="H44" s="128"/>
      <c r="I44" s="128"/>
      <c r="J44" s="127"/>
      <c r="K44" s="127"/>
      <c r="L44" s="124" t="str">
        <f t="shared" si="0"/>
        <v>Ingresar Producto</v>
      </c>
      <c r="M44" s="140"/>
      <c r="N44" s="139"/>
      <c r="O44" s="139"/>
    </row>
    <row r="45" spans="1:15" x14ac:dyDescent="0.25">
      <c r="A45" s="11"/>
      <c r="B45" s="10"/>
      <c r="C45" s="10"/>
      <c r="D45" s="10"/>
      <c r="E45" s="10"/>
      <c r="F45" s="10"/>
      <c r="G45" s="10"/>
      <c r="H45" s="128"/>
      <c r="I45" s="128"/>
      <c r="J45" s="127"/>
      <c r="K45" s="127"/>
      <c r="L45" s="124" t="str">
        <f t="shared" si="0"/>
        <v>Ingresar Producto</v>
      </c>
      <c r="M45" s="140"/>
      <c r="N45" s="139"/>
      <c r="O45" s="139"/>
    </row>
    <row r="46" spans="1:15" x14ac:dyDescent="0.25">
      <c r="A46" s="11"/>
      <c r="B46" s="10"/>
      <c r="C46" s="10"/>
      <c r="D46" s="10"/>
      <c r="E46" s="10"/>
      <c r="F46" s="10"/>
      <c r="G46" s="10"/>
      <c r="H46" s="128"/>
      <c r="I46" s="128"/>
      <c r="J46" s="127"/>
      <c r="K46" s="127"/>
      <c r="L46" s="124" t="str">
        <f t="shared" si="0"/>
        <v>Ingresar Producto</v>
      </c>
      <c r="M46" s="140"/>
      <c r="N46" s="139"/>
      <c r="O46" s="139"/>
    </row>
    <row r="47" spans="1:15" x14ac:dyDescent="0.25">
      <c r="A47" s="11"/>
      <c r="B47" s="10"/>
      <c r="C47" s="10"/>
      <c r="D47" s="10"/>
      <c r="E47" s="10"/>
      <c r="F47" s="10"/>
      <c r="G47" s="10"/>
      <c r="H47" s="128"/>
      <c r="I47" s="128"/>
      <c r="J47" s="127"/>
      <c r="K47" s="127"/>
      <c r="L47" s="124" t="str">
        <f t="shared" si="0"/>
        <v>Ingresar Producto</v>
      </c>
      <c r="M47" s="140"/>
      <c r="N47" s="139"/>
      <c r="O47" s="139"/>
    </row>
    <row r="48" spans="1:15" x14ac:dyDescent="0.25">
      <c r="A48" s="11"/>
      <c r="B48" s="10"/>
      <c r="C48" s="10"/>
      <c r="D48" s="10"/>
      <c r="E48" s="10"/>
      <c r="F48" s="10"/>
      <c r="G48" s="10"/>
      <c r="H48" s="128"/>
      <c r="I48" s="128"/>
      <c r="J48" s="127"/>
      <c r="K48" s="127"/>
      <c r="L48" s="124" t="str">
        <f t="shared" si="0"/>
        <v>Ingresar Producto</v>
      </c>
      <c r="M48" s="140"/>
      <c r="N48" s="139"/>
      <c r="O48" s="139"/>
    </row>
    <row r="49" spans="1:15" x14ac:dyDescent="0.25">
      <c r="A49" s="11"/>
      <c r="B49" s="10"/>
      <c r="C49" s="10"/>
      <c r="D49" s="10"/>
      <c r="E49" s="10"/>
      <c r="F49" s="10"/>
      <c r="G49" s="10"/>
      <c r="H49" s="128"/>
      <c r="I49" s="128"/>
      <c r="J49" s="127"/>
      <c r="K49" s="127"/>
      <c r="L49" s="124" t="str">
        <f t="shared" si="0"/>
        <v>Ingresar Producto</v>
      </c>
      <c r="M49" s="140"/>
      <c r="N49" s="139"/>
      <c r="O49" s="139"/>
    </row>
    <row r="50" spans="1:15" x14ac:dyDescent="0.25">
      <c r="A50" s="11"/>
      <c r="B50" s="10"/>
      <c r="C50" s="10"/>
      <c r="D50" s="10"/>
      <c r="E50" s="10"/>
      <c r="F50" s="10"/>
      <c r="G50" s="10"/>
      <c r="H50" s="128"/>
      <c r="I50" s="128"/>
      <c r="J50" s="127"/>
      <c r="K50" s="127"/>
      <c r="L50" s="124" t="str">
        <f t="shared" si="0"/>
        <v>Ingresar Producto</v>
      </c>
      <c r="M50" s="140"/>
      <c r="N50" s="139"/>
      <c r="O50" s="139"/>
    </row>
    <row r="51" spans="1:15" x14ac:dyDescent="0.25">
      <c r="A51" s="11"/>
      <c r="B51" s="10"/>
      <c r="C51" s="10"/>
      <c r="D51" s="10"/>
      <c r="E51" s="10"/>
      <c r="F51" s="10"/>
      <c r="G51" s="10"/>
      <c r="H51" s="128"/>
      <c r="I51" s="128"/>
      <c r="J51" s="127"/>
      <c r="K51" s="127"/>
      <c r="L51" s="124" t="str">
        <f t="shared" si="0"/>
        <v>Ingresar Producto</v>
      </c>
      <c r="M51" s="140"/>
      <c r="N51" s="139"/>
      <c r="O51" s="139"/>
    </row>
    <row r="52" spans="1:15" x14ac:dyDescent="0.25">
      <c r="A52" s="11"/>
      <c r="B52" s="10"/>
      <c r="C52" s="10"/>
      <c r="D52" s="10"/>
      <c r="E52" s="10"/>
      <c r="F52" s="10"/>
      <c r="G52" s="10"/>
      <c r="H52" s="128"/>
      <c r="I52" s="128"/>
      <c r="J52" s="127"/>
      <c r="K52" s="127"/>
      <c r="L52" s="124" t="str">
        <f t="shared" si="0"/>
        <v>Ingresar Producto</v>
      </c>
      <c r="M52" s="140"/>
      <c r="N52" s="139"/>
      <c r="O52" s="139"/>
    </row>
    <row r="53" spans="1:15" x14ac:dyDescent="0.25">
      <c r="A53" s="11"/>
      <c r="B53" s="10"/>
      <c r="C53" s="10"/>
      <c r="D53" s="10"/>
      <c r="E53" s="10"/>
      <c r="F53" s="10"/>
      <c r="G53" s="10"/>
      <c r="H53" s="128"/>
      <c r="I53" s="128"/>
      <c r="J53" s="128"/>
      <c r="K53" s="128"/>
      <c r="L53" s="21" t="str">
        <f t="shared" si="0"/>
        <v>Ingresar Producto</v>
      </c>
      <c r="M53" s="140"/>
    </row>
    <row r="54" spans="1:15" x14ac:dyDescent="0.25">
      <c r="A54" s="11"/>
      <c r="B54" s="10"/>
      <c r="C54" s="10"/>
      <c r="D54" s="10"/>
      <c r="E54" s="10"/>
      <c r="F54" s="10"/>
      <c r="G54" s="10"/>
      <c r="H54" s="128"/>
      <c r="I54" s="128"/>
      <c r="J54" s="128"/>
      <c r="K54" s="128"/>
      <c r="L54" s="21" t="str">
        <f t="shared" si="0"/>
        <v>Ingresar Producto</v>
      </c>
      <c r="M54" s="140"/>
    </row>
    <row r="55" spans="1:15" x14ac:dyDescent="0.25">
      <c r="A55" s="11"/>
      <c r="B55" s="10"/>
      <c r="C55" s="10"/>
      <c r="D55" s="10"/>
      <c r="E55" s="10"/>
      <c r="F55" s="10"/>
      <c r="G55" s="10"/>
      <c r="H55" s="128"/>
      <c r="I55" s="128"/>
      <c r="J55" s="128"/>
      <c r="K55" s="128"/>
      <c r="L55" s="21" t="str">
        <f t="shared" si="0"/>
        <v>Ingresar Producto</v>
      </c>
      <c r="M55" s="140"/>
    </row>
    <row r="56" spans="1:15" x14ac:dyDescent="0.25">
      <c r="A56" s="11"/>
      <c r="B56" s="10"/>
      <c r="C56" s="10"/>
      <c r="D56" s="10"/>
      <c r="E56" s="10"/>
      <c r="F56" s="10"/>
      <c r="G56" s="10"/>
      <c r="H56" s="128"/>
      <c r="I56" s="128"/>
      <c r="J56" s="128"/>
      <c r="K56" s="128"/>
      <c r="L56" s="21" t="str">
        <f t="shared" si="0"/>
        <v>Ingresar Producto</v>
      </c>
      <c r="M56" s="140"/>
    </row>
    <row r="57" spans="1:15" x14ac:dyDescent="0.25">
      <c r="A57" s="11"/>
      <c r="B57" s="10"/>
      <c r="C57" s="10"/>
      <c r="D57" s="10"/>
      <c r="E57" s="10"/>
      <c r="F57" s="10"/>
      <c r="G57" s="10"/>
      <c r="H57" s="128"/>
      <c r="I57" s="128"/>
      <c r="J57" s="128"/>
      <c r="K57" s="128"/>
      <c r="L57" s="21" t="str">
        <f t="shared" si="0"/>
        <v>Ingresar Producto</v>
      </c>
      <c r="M57" s="140"/>
    </row>
    <row r="58" spans="1:15" x14ac:dyDescent="0.25">
      <c r="A58" s="11"/>
      <c r="B58" s="10"/>
      <c r="C58" s="10"/>
      <c r="D58" s="10"/>
      <c r="E58" s="10"/>
      <c r="F58" s="10"/>
      <c r="G58" s="10"/>
      <c r="H58" s="128"/>
      <c r="I58" s="128"/>
      <c r="J58" s="128"/>
      <c r="K58" s="128"/>
      <c r="L58" s="21" t="str">
        <f t="shared" si="0"/>
        <v>Ingresar Producto</v>
      </c>
      <c r="M58" s="140"/>
    </row>
    <row r="59" spans="1:15" x14ac:dyDescent="0.25">
      <c r="A59" s="11"/>
      <c r="B59" s="10"/>
      <c r="C59" s="10"/>
      <c r="D59" s="10"/>
      <c r="E59" s="10"/>
      <c r="F59" s="10"/>
      <c r="G59" s="10"/>
      <c r="H59" s="128"/>
      <c r="I59" s="128"/>
      <c r="J59" s="128"/>
      <c r="K59" s="128"/>
      <c r="L59" s="21" t="str">
        <f t="shared" si="0"/>
        <v>Ingresar Producto</v>
      </c>
      <c r="M59" s="140"/>
    </row>
    <row r="60" spans="1:15" x14ac:dyDescent="0.25">
      <c r="A60" s="11"/>
      <c r="B60" s="10"/>
      <c r="C60" s="10"/>
      <c r="D60" s="10"/>
      <c r="E60" s="10"/>
      <c r="F60" s="10"/>
      <c r="G60" s="10"/>
      <c r="H60" s="128"/>
      <c r="I60" s="128"/>
      <c r="J60" s="128"/>
      <c r="K60" s="128"/>
      <c r="L60" s="21" t="str">
        <f t="shared" si="0"/>
        <v>Ingresar Producto</v>
      </c>
      <c r="M60" s="140"/>
    </row>
    <row r="61" spans="1:15" x14ac:dyDescent="0.25">
      <c r="A61" s="11"/>
      <c r="B61" s="10"/>
      <c r="C61" s="10"/>
      <c r="D61" s="10"/>
      <c r="E61" s="10"/>
      <c r="F61" s="10"/>
      <c r="G61" s="10"/>
      <c r="H61" s="128"/>
      <c r="I61" s="128"/>
      <c r="J61" s="128"/>
      <c r="K61" s="128"/>
      <c r="L61" s="21" t="str">
        <f t="shared" si="0"/>
        <v>Ingresar Producto</v>
      </c>
      <c r="M61" s="140"/>
    </row>
    <row r="62" spans="1:15" x14ac:dyDescent="0.25">
      <c r="A62" s="11"/>
      <c r="B62" s="10"/>
      <c r="C62" s="10"/>
      <c r="D62" s="10"/>
      <c r="E62" s="10"/>
      <c r="F62" s="10"/>
      <c r="G62" s="10"/>
      <c r="H62" s="128"/>
      <c r="I62" s="128"/>
      <c r="J62" s="128"/>
      <c r="K62" s="128"/>
      <c r="L62" s="21" t="str">
        <f t="shared" si="0"/>
        <v>Ingresar Producto</v>
      </c>
      <c r="M62" s="140"/>
    </row>
    <row r="63" spans="1:15" x14ac:dyDescent="0.25">
      <c r="A63" s="11"/>
      <c r="B63" s="10"/>
      <c r="C63" s="10"/>
      <c r="D63" s="10"/>
      <c r="E63" s="10"/>
      <c r="F63" s="10"/>
      <c r="G63" s="10"/>
      <c r="H63" s="128"/>
      <c r="I63" s="128"/>
      <c r="J63" s="128"/>
      <c r="K63" s="128"/>
      <c r="L63" s="21" t="str">
        <f t="shared" si="0"/>
        <v>Ingresar Producto</v>
      </c>
      <c r="M63" s="140"/>
    </row>
    <row r="64" spans="1:15" x14ac:dyDescent="0.25">
      <c r="A64" s="11"/>
      <c r="B64" s="10"/>
      <c r="C64" s="10"/>
      <c r="D64" s="10"/>
      <c r="E64" s="10"/>
      <c r="F64" s="10"/>
      <c r="G64" s="10"/>
      <c r="H64" s="128"/>
      <c r="I64" s="128"/>
      <c r="J64" s="128"/>
      <c r="K64" s="128"/>
      <c r="L64" s="21" t="str">
        <f t="shared" si="0"/>
        <v>Ingresar Producto</v>
      </c>
      <c r="M64" s="140"/>
    </row>
    <row r="65" spans="1:13" x14ac:dyDescent="0.25">
      <c r="A65" s="11"/>
      <c r="B65" s="10"/>
      <c r="C65" s="10"/>
      <c r="D65" s="10"/>
      <c r="E65" s="10"/>
      <c r="F65" s="10"/>
      <c r="G65" s="10"/>
      <c r="H65" s="128"/>
      <c r="I65" s="128"/>
      <c r="J65" s="128"/>
      <c r="K65" s="128"/>
      <c r="L65" s="21" t="str">
        <f t="shared" si="0"/>
        <v>Ingresar Producto</v>
      </c>
      <c r="M65" s="140"/>
    </row>
    <row r="66" spans="1:13" x14ac:dyDescent="0.25">
      <c r="A66" s="11"/>
      <c r="B66" s="10"/>
      <c r="C66" s="10"/>
      <c r="D66" s="10"/>
      <c r="E66" s="10"/>
      <c r="F66" s="10"/>
      <c r="G66" s="10"/>
      <c r="H66" s="128"/>
      <c r="I66" s="128"/>
      <c r="J66" s="128"/>
      <c r="K66" s="128"/>
      <c r="L66" s="21" t="str">
        <f t="shared" si="0"/>
        <v>Ingresar Producto</v>
      </c>
      <c r="M66" s="140"/>
    </row>
    <row r="67" spans="1:13" x14ac:dyDescent="0.25">
      <c r="A67" s="11"/>
      <c r="B67" s="10"/>
      <c r="C67" s="10"/>
      <c r="D67" s="10"/>
      <c r="E67" s="10"/>
      <c r="F67" s="10"/>
      <c r="G67" s="10"/>
      <c r="H67" s="128"/>
      <c r="I67" s="128"/>
      <c r="J67" s="128"/>
      <c r="K67" s="128"/>
      <c r="L67" s="21" t="str">
        <f t="shared" ref="L67:L100" si="2">IF(B67="","Ingresar Producto",IF(K67=$S$2,IF(F67&gt;2014,IF(F67&lt;2020,IF(H67=$Q$2,"Q1",IF(I67=$Q$2,"Q1",IF(H67=$Q$3,"Q2",IF(I67=$Q$3,"Q2",IF(H67=$Q$4,"Q3",IF(I67=$Q$4,"Q3",IF(H67=$Q$5,"Q4",IF(I67=$Q$5,"Q4",IF(J67=$R$2,"Q2",IF(J67=$R$3,"Q2",IF(J67=$R$4,"Q3",IF(J67=$R$5,"Q4","Verificar información de cuartiles")))))))))))),"Producto posterior al plazo"),"Producto anterior a la vigencia"),IF(K67=$S$4,IF(F67&gt;2014,IF(F67&lt;2020,IF(H67=$Q$2,"Q1",IF(I67=$Q$2,"Q1",IF(H67=$Q$3,"Q2",IF(I67=$Q$3,"Q2",IF(H67=$Q$4,"Q3",IF(I67=$Q$4,"Q3",IF(H67=$Q$5,"Q4",IF(I67=$Q$5,"Q4",IF(J67=$R$2,"Q2",IF(J67=$R$3,"Q2",IF(J67=$R$4,"Q3",IF(J67=$R$5,"Q4","Verificar información de cuartiles")))))))))))),"Producto posterior al plazo"),"Producto anterior a la vigencia"),"Verificar producto")))</f>
        <v>Ingresar Producto</v>
      </c>
      <c r="M67" s="140"/>
    </row>
    <row r="68" spans="1:13" x14ac:dyDescent="0.25">
      <c r="A68" s="11"/>
      <c r="B68" s="10"/>
      <c r="C68" s="10"/>
      <c r="D68" s="10"/>
      <c r="E68" s="10"/>
      <c r="F68" s="10"/>
      <c r="G68" s="10"/>
      <c r="H68" s="128"/>
      <c r="I68" s="128"/>
      <c r="J68" s="128"/>
      <c r="K68" s="128"/>
      <c r="L68" s="21" t="str">
        <f t="shared" si="2"/>
        <v>Ingresar Producto</v>
      </c>
      <c r="M68" s="140"/>
    </row>
    <row r="69" spans="1:13" x14ac:dyDescent="0.25">
      <c r="A69" s="11"/>
      <c r="B69" s="10"/>
      <c r="C69" s="10"/>
      <c r="D69" s="10"/>
      <c r="E69" s="10"/>
      <c r="F69" s="10"/>
      <c r="G69" s="10"/>
      <c r="H69" s="128"/>
      <c r="I69" s="128"/>
      <c r="J69" s="128"/>
      <c r="K69" s="128"/>
      <c r="L69" s="21" t="str">
        <f t="shared" si="2"/>
        <v>Ingresar Producto</v>
      </c>
      <c r="M69" s="140"/>
    </row>
    <row r="70" spans="1:13" x14ac:dyDescent="0.25">
      <c r="A70" s="11"/>
      <c r="B70" s="10"/>
      <c r="C70" s="10"/>
      <c r="D70" s="10"/>
      <c r="E70" s="10"/>
      <c r="F70" s="10"/>
      <c r="G70" s="10"/>
      <c r="H70" s="128"/>
      <c r="I70" s="128"/>
      <c r="J70" s="128"/>
      <c r="K70" s="128"/>
      <c r="L70" s="21" t="str">
        <f t="shared" si="2"/>
        <v>Ingresar Producto</v>
      </c>
      <c r="M70" s="140"/>
    </row>
    <row r="71" spans="1:13" x14ac:dyDescent="0.25">
      <c r="A71" s="11"/>
      <c r="B71" s="10"/>
      <c r="C71" s="10"/>
      <c r="D71" s="10"/>
      <c r="E71" s="10"/>
      <c r="F71" s="10"/>
      <c r="G71" s="10"/>
      <c r="H71" s="128"/>
      <c r="I71" s="128"/>
      <c r="J71" s="128"/>
      <c r="K71" s="128"/>
      <c r="L71" s="21" t="str">
        <f t="shared" si="2"/>
        <v>Ingresar Producto</v>
      </c>
      <c r="M71" s="140"/>
    </row>
    <row r="72" spans="1:13" x14ac:dyDescent="0.25">
      <c r="A72" s="11"/>
      <c r="B72" s="10"/>
      <c r="C72" s="10"/>
      <c r="D72" s="10"/>
      <c r="E72" s="10"/>
      <c r="F72" s="10"/>
      <c r="G72" s="10"/>
      <c r="H72" s="128"/>
      <c r="I72" s="128"/>
      <c r="J72" s="128"/>
      <c r="K72" s="128"/>
      <c r="L72" s="21" t="str">
        <f t="shared" si="2"/>
        <v>Ingresar Producto</v>
      </c>
      <c r="M72" s="140"/>
    </row>
    <row r="73" spans="1:13" x14ac:dyDescent="0.25">
      <c r="A73" s="11"/>
      <c r="B73" s="10"/>
      <c r="C73" s="10"/>
      <c r="D73" s="10"/>
      <c r="E73" s="10"/>
      <c r="F73" s="10"/>
      <c r="G73" s="10"/>
      <c r="H73" s="128"/>
      <c r="I73" s="128"/>
      <c r="J73" s="128"/>
      <c r="K73" s="128"/>
      <c r="L73" s="21" t="str">
        <f t="shared" si="2"/>
        <v>Ingresar Producto</v>
      </c>
      <c r="M73" s="140"/>
    </row>
    <row r="74" spans="1:13" x14ac:dyDescent="0.25">
      <c r="A74" s="11"/>
      <c r="B74" s="10"/>
      <c r="C74" s="10"/>
      <c r="D74" s="10"/>
      <c r="E74" s="10"/>
      <c r="F74" s="10"/>
      <c r="G74" s="10"/>
      <c r="H74" s="128"/>
      <c r="I74" s="128"/>
      <c r="J74" s="128"/>
      <c r="K74" s="128"/>
      <c r="L74" s="21" t="str">
        <f t="shared" si="2"/>
        <v>Ingresar Producto</v>
      </c>
      <c r="M74" s="140"/>
    </row>
    <row r="75" spans="1:13" x14ac:dyDescent="0.25">
      <c r="A75" s="11"/>
      <c r="B75" s="10"/>
      <c r="C75" s="10"/>
      <c r="D75" s="10"/>
      <c r="E75" s="10"/>
      <c r="F75" s="10"/>
      <c r="G75" s="10"/>
      <c r="H75" s="128"/>
      <c r="I75" s="128"/>
      <c r="J75" s="128"/>
      <c r="K75" s="128"/>
      <c r="L75" s="21" t="str">
        <f t="shared" si="2"/>
        <v>Ingresar Producto</v>
      </c>
      <c r="M75" s="140"/>
    </row>
    <row r="76" spans="1:13" x14ac:dyDescent="0.25">
      <c r="A76" s="11"/>
      <c r="B76" s="10"/>
      <c r="C76" s="10"/>
      <c r="D76" s="10"/>
      <c r="E76" s="10"/>
      <c r="F76" s="10"/>
      <c r="G76" s="10"/>
      <c r="H76" s="128"/>
      <c r="I76" s="128"/>
      <c r="J76" s="128"/>
      <c r="K76" s="128"/>
      <c r="L76" s="21" t="str">
        <f t="shared" si="2"/>
        <v>Ingresar Producto</v>
      </c>
      <c r="M76" s="140"/>
    </row>
    <row r="77" spans="1:13" x14ac:dyDescent="0.25">
      <c r="A77" s="11"/>
      <c r="B77" s="10"/>
      <c r="C77" s="10"/>
      <c r="D77" s="10"/>
      <c r="E77" s="10"/>
      <c r="F77" s="10"/>
      <c r="G77" s="10"/>
      <c r="H77" s="128"/>
      <c r="I77" s="128"/>
      <c r="J77" s="128"/>
      <c r="K77" s="128"/>
      <c r="L77" s="21" t="str">
        <f t="shared" si="2"/>
        <v>Ingresar Producto</v>
      </c>
      <c r="M77" s="140"/>
    </row>
    <row r="78" spans="1:13" x14ac:dyDescent="0.25">
      <c r="A78" s="11"/>
      <c r="B78" s="10"/>
      <c r="C78" s="10"/>
      <c r="D78" s="10"/>
      <c r="E78" s="10"/>
      <c r="F78" s="10"/>
      <c r="G78" s="10"/>
      <c r="H78" s="128"/>
      <c r="I78" s="128"/>
      <c r="J78" s="128"/>
      <c r="K78" s="128"/>
      <c r="L78" s="21" t="str">
        <f t="shared" si="2"/>
        <v>Ingresar Producto</v>
      </c>
      <c r="M78" s="140"/>
    </row>
    <row r="79" spans="1:13" x14ac:dyDescent="0.25">
      <c r="A79" s="11"/>
      <c r="B79" s="10"/>
      <c r="C79" s="10"/>
      <c r="D79" s="10"/>
      <c r="E79" s="10"/>
      <c r="F79" s="10"/>
      <c r="G79" s="10"/>
      <c r="H79" s="128"/>
      <c r="I79" s="128"/>
      <c r="J79" s="128"/>
      <c r="K79" s="128"/>
      <c r="L79" s="21" t="str">
        <f t="shared" si="2"/>
        <v>Ingresar Producto</v>
      </c>
      <c r="M79" s="140"/>
    </row>
    <row r="80" spans="1:13" x14ac:dyDescent="0.25">
      <c r="A80" s="11"/>
      <c r="B80" s="10"/>
      <c r="C80" s="10"/>
      <c r="D80" s="10"/>
      <c r="E80" s="10"/>
      <c r="F80" s="10"/>
      <c r="G80" s="10"/>
      <c r="H80" s="128"/>
      <c r="I80" s="128"/>
      <c r="J80" s="128"/>
      <c r="K80" s="128"/>
      <c r="L80" s="21" t="str">
        <f t="shared" si="2"/>
        <v>Ingresar Producto</v>
      </c>
      <c r="M80" s="140"/>
    </row>
    <row r="81" spans="1:13" x14ac:dyDescent="0.25">
      <c r="A81" s="11"/>
      <c r="B81" s="10"/>
      <c r="C81" s="10"/>
      <c r="D81" s="10"/>
      <c r="E81" s="10"/>
      <c r="F81" s="10"/>
      <c r="G81" s="10"/>
      <c r="H81" s="128"/>
      <c r="I81" s="128"/>
      <c r="J81" s="128"/>
      <c r="K81" s="128"/>
      <c r="L81" s="21" t="str">
        <f t="shared" si="2"/>
        <v>Ingresar Producto</v>
      </c>
      <c r="M81" s="140"/>
    </row>
    <row r="82" spans="1:13" x14ac:dyDescent="0.25">
      <c r="A82" s="11"/>
      <c r="B82" s="10"/>
      <c r="C82" s="10"/>
      <c r="D82" s="10"/>
      <c r="E82" s="10"/>
      <c r="F82" s="10"/>
      <c r="G82" s="10"/>
      <c r="H82" s="128"/>
      <c r="I82" s="128"/>
      <c r="J82" s="128"/>
      <c r="K82" s="128"/>
      <c r="L82" s="21" t="str">
        <f t="shared" si="2"/>
        <v>Ingresar Producto</v>
      </c>
      <c r="M82" s="140"/>
    </row>
    <row r="83" spans="1:13" x14ac:dyDescent="0.25">
      <c r="A83" s="11"/>
      <c r="B83" s="10"/>
      <c r="C83" s="10"/>
      <c r="D83" s="10"/>
      <c r="E83" s="10"/>
      <c r="F83" s="10"/>
      <c r="G83" s="10"/>
      <c r="H83" s="128"/>
      <c r="I83" s="128"/>
      <c r="J83" s="128"/>
      <c r="K83" s="128"/>
      <c r="L83" s="21" t="str">
        <f t="shared" si="2"/>
        <v>Ingresar Producto</v>
      </c>
      <c r="M83" s="140"/>
    </row>
    <row r="84" spans="1:13" x14ac:dyDescent="0.25">
      <c r="A84" s="11"/>
      <c r="B84" s="10"/>
      <c r="C84" s="10"/>
      <c r="D84" s="10"/>
      <c r="E84" s="10"/>
      <c r="F84" s="10"/>
      <c r="G84" s="10"/>
      <c r="H84" s="128"/>
      <c r="I84" s="128"/>
      <c r="J84" s="128"/>
      <c r="K84" s="128"/>
      <c r="L84" s="21" t="str">
        <f t="shared" si="2"/>
        <v>Ingresar Producto</v>
      </c>
      <c r="M84" s="140"/>
    </row>
    <row r="85" spans="1:13" x14ac:dyDescent="0.25">
      <c r="A85" s="11"/>
      <c r="B85" s="10"/>
      <c r="C85" s="10"/>
      <c r="D85" s="10"/>
      <c r="E85" s="10"/>
      <c r="F85" s="10"/>
      <c r="G85" s="10"/>
      <c r="H85" s="128"/>
      <c r="I85" s="128"/>
      <c r="J85" s="128"/>
      <c r="K85" s="128"/>
      <c r="L85" s="21" t="str">
        <f t="shared" si="2"/>
        <v>Ingresar Producto</v>
      </c>
      <c r="M85" s="140"/>
    </row>
    <row r="86" spans="1:13" x14ac:dyDescent="0.25">
      <c r="A86" s="11"/>
      <c r="B86" s="10"/>
      <c r="C86" s="10"/>
      <c r="D86" s="10"/>
      <c r="E86" s="10"/>
      <c r="F86" s="10"/>
      <c r="G86" s="10"/>
      <c r="H86" s="128"/>
      <c r="I86" s="128"/>
      <c r="J86" s="128"/>
      <c r="K86" s="128"/>
      <c r="L86" s="21" t="str">
        <f t="shared" si="2"/>
        <v>Ingresar Producto</v>
      </c>
      <c r="M86" s="140"/>
    </row>
    <row r="87" spans="1:13" x14ac:dyDescent="0.25">
      <c r="A87" s="11"/>
      <c r="B87" s="10"/>
      <c r="C87" s="10"/>
      <c r="D87" s="10"/>
      <c r="E87" s="10"/>
      <c r="F87" s="10"/>
      <c r="G87" s="10"/>
      <c r="H87" s="128"/>
      <c r="I87" s="128"/>
      <c r="J87" s="128"/>
      <c r="K87" s="128"/>
      <c r="L87" s="21" t="str">
        <f t="shared" si="2"/>
        <v>Ingresar Producto</v>
      </c>
      <c r="M87" s="140"/>
    </row>
    <row r="88" spans="1:13" x14ac:dyDescent="0.25">
      <c r="A88" s="11"/>
      <c r="B88" s="10"/>
      <c r="C88" s="10"/>
      <c r="D88" s="10"/>
      <c r="E88" s="10"/>
      <c r="F88" s="10"/>
      <c r="G88" s="10"/>
      <c r="H88" s="128"/>
      <c r="I88" s="128"/>
      <c r="J88" s="128"/>
      <c r="K88" s="128"/>
      <c r="L88" s="21" t="str">
        <f t="shared" si="2"/>
        <v>Ingresar Producto</v>
      </c>
      <c r="M88" s="140"/>
    </row>
    <row r="89" spans="1:13" x14ac:dyDescent="0.25">
      <c r="A89" s="11"/>
      <c r="B89" s="10"/>
      <c r="C89" s="10"/>
      <c r="D89" s="10"/>
      <c r="E89" s="10"/>
      <c r="F89" s="10"/>
      <c r="G89" s="10"/>
      <c r="H89" s="128"/>
      <c r="I89" s="128"/>
      <c r="J89" s="128"/>
      <c r="K89" s="128"/>
      <c r="L89" s="21" t="str">
        <f t="shared" si="2"/>
        <v>Ingresar Producto</v>
      </c>
      <c r="M89" s="140"/>
    </row>
    <row r="90" spans="1:13" x14ac:dyDescent="0.25">
      <c r="A90" s="11"/>
      <c r="B90" s="10"/>
      <c r="C90" s="10"/>
      <c r="D90" s="10"/>
      <c r="E90" s="10"/>
      <c r="F90" s="10"/>
      <c r="G90" s="10"/>
      <c r="H90" s="128"/>
      <c r="I90" s="128"/>
      <c r="J90" s="128"/>
      <c r="K90" s="128"/>
      <c r="L90" s="21" t="str">
        <f t="shared" si="2"/>
        <v>Ingresar Producto</v>
      </c>
      <c r="M90" s="140"/>
    </row>
    <row r="91" spans="1:13" x14ac:dyDescent="0.25">
      <c r="A91" s="11"/>
      <c r="B91" s="10"/>
      <c r="C91" s="10"/>
      <c r="D91" s="10"/>
      <c r="E91" s="10"/>
      <c r="F91" s="10"/>
      <c r="G91" s="10"/>
      <c r="H91" s="128"/>
      <c r="I91" s="128"/>
      <c r="J91" s="128"/>
      <c r="K91" s="128"/>
      <c r="L91" s="21" t="str">
        <f t="shared" si="2"/>
        <v>Ingresar Producto</v>
      </c>
      <c r="M91" s="140"/>
    </row>
    <row r="92" spans="1:13" x14ac:dyDescent="0.25">
      <c r="A92" s="11"/>
      <c r="B92" s="10"/>
      <c r="C92" s="10"/>
      <c r="D92" s="10"/>
      <c r="E92" s="10"/>
      <c r="F92" s="10"/>
      <c r="G92" s="10"/>
      <c r="H92" s="128"/>
      <c r="I92" s="128"/>
      <c r="J92" s="128"/>
      <c r="K92" s="128"/>
      <c r="L92" s="21" t="str">
        <f t="shared" si="2"/>
        <v>Ingresar Producto</v>
      </c>
      <c r="M92" s="140"/>
    </row>
    <row r="93" spans="1:13" x14ac:dyDescent="0.25">
      <c r="A93" s="11"/>
      <c r="B93" s="10"/>
      <c r="C93" s="10"/>
      <c r="D93" s="10"/>
      <c r="E93" s="10"/>
      <c r="F93" s="10"/>
      <c r="G93" s="10"/>
      <c r="H93" s="128"/>
      <c r="I93" s="128"/>
      <c r="J93" s="128"/>
      <c r="K93" s="128"/>
      <c r="L93" s="21" t="str">
        <f t="shared" si="2"/>
        <v>Ingresar Producto</v>
      </c>
      <c r="M93" s="140"/>
    </row>
    <row r="94" spans="1:13" x14ac:dyDescent="0.25">
      <c r="A94" s="11"/>
      <c r="B94" s="10"/>
      <c r="C94" s="10"/>
      <c r="D94" s="10"/>
      <c r="E94" s="10"/>
      <c r="F94" s="10"/>
      <c r="G94" s="10"/>
      <c r="H94" s="128"/>
      <c r="I94" s="128"/>
      <c r="J94" s="128"/>
      <c r="K94" s="128"/>
      <c r="L94" s="21" t="str">
        <f t="shared" si="2"/>
        <v>Ingresar Producto</v>
      </c>
      <c r="M94" s="140"/>
    </row>
    <row r="95" spans="1:13" x14ac:dyDescent="0.25">
      <c r="A95" s="11"/>
      <c r="B95" s="10"/>
      <c r="C95" s="10"/>
      <c r="D95" s="10"/>
      <c r="E95" s="10"/>
      <c r="F95" s="10"/>
      <c r="G95" s="10"/>
      <c r="H95" s="128"/>
      <c r="I95" s="128"/>
      <c r="J95" s="128"/>
      <c r="K95" s="128"/>
      <c r="L95" s="21" t="str">
        <f t="shared" si="2"/>
        <v>Ingresar Producto</v>
      </c>
      <c r="M95" s="140"/>
    </row>
    <row r="96" spans="1:13" x14ac:dyDescent="0.25">
      <c r="A96" s="11"/>
      <c r="B96" s="10"/>
      <c r="C96" s="10"/>
      <c r="D96" s="10"/>
      <c r="E96" s="10"/>
      <c r="F96" s="10"/>
      <c r="G96" s="10"/>
      <c r="H96" s="128"/>
      <c r="I96" s="128"/>
      <c r="J96" s="128"/>
      <c r="K96" s="128"/>
      <c r="L96" s="21" t="str">
        <f t="shared" si="2"/>
        <v>Ingresar Producto</v>
      </c>
      <c r="M96" s="140"/>
    </row>
    <row r="97" spans="1:13" x14ac:dyDescent="0.25">
      <c r="A97" s="11"/>
      <c r="B97" s="10"/>
      <c r="C97" s="10"/>
      <c r="D97" s="10"/>
      <c r="E97" s="10"/>
      <c r="F97" s="10"/>
      <c r="G97" s="10"/>
      <c r="H97" s="128"/>
      <c r="I97" s="128"/>
      <c r="J97" s="128"/>
      <c r="K97" s="128"/>
      <c r="L97" s="21" t="str">
        <f t="shared" si="2"/>
        <v>Ingresar Producto</v>
      </c>
      <c r="M97" s="140"/>
    </row>
    <row r="98" spans="1:13" x14ac:dyDescent="0.25">
      <c r="A98" s="11"/>
      <c r="B98" s="10"/>
      <c r="C98" s="10"/>
      <c r="D98" s="10"/>
      <c r="E98" s="10"/>
      <c r="F98" s="10"/>
      <c r="G98" s="10"/>
      <c r="H98" s="128"/>
      <c r="I98" s="128"/>
      <c r="J98" s="128"/>
      <c r="K98" s="128"/>
      <c r="L98" s="21" t="str">
        <f t="shared" si="2"/>
        <v>Ingresar Producto</v>
      </c>
      <c r="M98" s="140"/>
    </row>
    <row r="99" spans="1:13" x14ac:dyDescent="0.25">
      <c r="A99" s="11"/>
      <c r="B99" s="10"/>
      <c r="C99" s="10"/>
      <c r="D99" s="10"/>
      <c r="E99" s="10"/>
      <c r="F99" s="10"/>
      <c r="G99" s="10"/>
      <c r="H99" s="128"/>
      <c r="I99" s="128"/>
      <c r="J99" s="128"/>
      <c r="K99" s="128"/>
      <c r="L99" s="21" t="str">
        <f t="shared" si="2"/>
        <v>Ingresar Producto</v>
      </c>
      <c r="M99" s="140"/>
    </row>
    <row r="100" spans="1:13" ht="15.75" thickBot="1" x14ac:dyDescent="0.3">
      <c r="A100" s="14"/>
      <c r="B100" s="12"/>
      <c r="C100" s="12"/>
      <c r="D100" s="12"/>
      <c r="E100" s="12"/>
      <c r="F100" s="12"/>
      <c r="G100" s="12"/>
      <c r="H100" s="129"/>
      <c r="I100" s="129"/>
      <c r="J100" s="129"/>
      <c r="K100" s="129"/>
      <c r="L100" s="125" t="str">
        <f t="shared" si="2"/>
        <v>Ingresar Producto</v>
      </c>
      <c r="M100" s="141"/>
    </row>
    <row r="101" spans="1:13" ht="15.75" thickTop="1" x14ac:dyDescent="0.25"/>
  </sheetData>
  <sheetProtection algorithmName="SHA-512" hashValue="LwDd9iBwiaYwBlBHvLQPbR8IZhq0SFdt6djaTrI8GbX+7OOtm/m+zKLMdhwKJ00RRj9B7xDLPaT87a0GyvmRPA==" saltValue="leRjVUo3g+cqSRc25KMD5w==" spinCount="100000" sheet="1" selectLockedCells="1"/>
  <mergeCells count="7">
    <mergeCell ref="T5:V5"/>
    <mergeCell ref="T6:V6"/>
    <mergeCell ref="T7:W7"/>
    <mergeCell ref="T2:V2"/>
    <mergeCell ref="T1:Y1"/>
    <mergeCell ref="T3:V3"/>
    <mergeCell ref="T4:V4"/>
  </mergeCells>
  <dataValidations count="3">
    <dataValidation type="list" allowBlank="1" showInputMessage="1" showErrorMessage="1" sqref="J2:J100">
      <formula1>$R$2:$R$6</formula1>
    </dataValidation>
    <dataValidation type="list" allowBlank="1" showInputMessage="1" showErrorMessage="1" sqref="H2:I100">
      <formula1>$Q$2:$Q$6</formula1>
    </dataValidation>
    <dataValidation type="list" allowBlank="1" showInputMessage="1" showErrorMessage="1" sqref="K2:K100">
      <formula1>$S$2:$S$4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B101"/>
  <sheetViews>
    <sheetView showGridLines="0" topLeftCell="G1" workbookViewId="0">
      <selection activeCell="K4" sqref="K4:L4"/>
    </sheetView>
  </sheetViews>
  <sheetFormatPr baseColWidth="10" defaultRowHeight="15" x14ac:dyDescent="0.25"/>
  <cols>
    <col min="1" max="1" width="11.42578125" style="139"/>
    <col min="2" max="2" width="55.42578125" style="139" customWidth="1"/>
    <col min="3" max="3" width="21.5703125" style="139" customWidth="1"/>
    <col min="4" max="4" width="28.7109375" style="139" customWidth="1"/>
    <col min="5" max="5" width="37" style="139" customWidth="1"/>
    <col min="6" max="6" width="32.85546875" style="139" customWidth="1"/>
    <col min="7" max="7" width="38.85546875" style="139" customWidth="1"/>
    <col min="8" max="9" width="29.7109375" style="139" customWidth="1"/>
    <col min="10" max="12" width="22.7109375" style="139" customWidth="1"/>
    <col min="13" max="15" width="11.42578125" style="139"/>
    <col min="16" max="16" width="13.28515625" style="139" customWidth="1"/>
    <col min="17" max="17" width="11.42578125" style="139"/>
    <col min="18" max="18" width="21" style="139" bestFit="1" customWidth="1"/>
    <col min="19" max="19" width="15.28515625" style="139" customWidth="1"/>
    <col min="20" max="21" width="11.42578125" style="139"/>
    <col min="22" max="22" width="11.42578125" style="139" customWidth="1"/>
    <col min="23" max="28" width="11.42578125" style="139" hidden="1" customWidth="1"/>
    <col min="29" max="16384" width="11.42578125" style="139"/>
  </cols>
  <sheetData>
    <row r="1" spans="1:27" ht="16.5" thickTop="1" thickBot="1" x14ac:dyDescent="0.3">
      <c r="A1" s="145" t="s">
        <v>0</v>
      </c>
      <c r="B1" s="146" t="s">
        <v>97</v>
      </c>
      <c r="C1" s="146" t="s">
        <v>121</v>
      </c>
      <c r="D1" s="146" t="s">
        <v>223</v>
      </c>
      <c r="E1" s="146" t="s">
        <v>153</v>
      </c>
      <c r="F1" s="146" t="s">
        <v>122</v>
      </c>
      <c r="G1" s="146" t="s">
        <v>219</v>
      </c>
      <c r="H1" s="146" t="s">
        <v>123</v>
      </c>
      <c r="I1" s="149" t="s">
        <v>178</v>
      </c>
      <c r="J1" s="146" t="s">
        <v>124</v>
      </c>
      <c r="K1" s="232" t="s">
        <v>174</v>
      </c>
      <c r="L1" s="233"/>
      <c r="N1" s="223" t="s">
        <v>91</v>
      </c>
      <c r="O1" s="224"/>
      <c r="P1" s="224"/>
      <c r="Q1" s="224"/>
      <c r="R1" s="224"/>
      <c r="S1" s="225"/>
      <c r="X1" s="139" t="s">
        <v>98</v>
      </c>
      <c r="Y1" s="139" t="s">
        <v>218</v>
      </c>
      <c r="Z1" s="139" t="s">
        <v>21</v>
      </c>
    </row>
    <row r="2" spans="1:27" ht="15.75" thickBot="1" x14ac:dyDescent="0.3">
      <c r="A2" s="25"/>
      <c r="B2" s="126"/>
      <c r="C2" s="24"/>
      <c r="D2" s="24"/>
      <c r="E2" s="24"/>
      <c r="F2" s="24"/>
      <c r="G2" s="126"/>
      <c r="H2" s="24"/>
      <c r="I2" s="150"/>
      <c r="J2" s="124" t="str">
        <f t="shared" ref="J2:J33" si="0">IF(C2="","Ingresar producto",IF(I2=$AA$2,IF(H2&gt;2014,IF(H2&lt;2020,IF(B2=$X$2,IF(G2=$Z$2,"Patente Explotada",IF(G2=$Z$3,"Patente No Explotada","Verificar explotación de la patente")),IFERROR(VLOOKUP(B2,X3:Y23,2,FALSE),"Corregir Tipo de producto")),"Producto posterior al plazo"),"Producto previo a la vigencia"),IF(I2=$AA$4,IF(H2&gt;2014,IF(H2&lt;2020,IF(B2=$X$2,IF(G2=$Z$2,"Patente Explotada",IF(G2=$Z$3,"Patente No Explotada","Verificar explotación de la patente")),IFERROR(VLOOKUP(B2,X3:Y23,2,FALSE),"Corregir Tipo de producto")),"Producto posterior al plazo"),"Producto previo a la vigencia"),"Verificar producto")))</f>
        <v>Ingresar producto</v>
      </c>
      <c r="K2" s="234"/>
      <c r="L2" s="235"/>
      <c r="N2" s="226" t="s">
        <v>126</v>
      </c>
      <c r="O2" s="227"/>
      <c r="P2" s="227"/>
      <c r="Q2" s="22" t="s">
        <v>95</v>
      </c>
      <c r="R2" s="22" t="s">
        <v>127</v>
      </c>
      <c r="S2" s="23" t="s">
        <v>128</v>
      </c>
      <c r="X2" s="139" t="s">
        <v>120</v>
      </c>
      <c r="Z2" s="139" t="s">
        <v>47</v>
      </c>
      <c r="AA2" s="139" t="s">
        <v>171</v>
      </c>
    </row>
    <row r="3" spans="1:27" x14ac:dyDescent="0.25">
      <c r="A3" s="8"/>
      <c r="B3" s="127"/>
      <c r="C3" s="9"/>
      <c r="D3" s="9"/>
      <c r="E3" s="9"/>
      <c r="F3" s="9"/>
      <c r="G3" s="127"/>
      <c r="H3" s="9"/>
      <c r="I3" s="151"/>
      <c r="J3" s="124" t="str">
        <f t="shared" si="0"/>
        <v>Ingresar producto</v>
      </c>
      <c r="K3" s="230"/>
      <c r="L3" s="231"/>
      <c r="N3" s="221" t="s">
        <v>8</v>
      </c>
      <c r="O3" s="222"/>
      <c r="P3" s="222"/>
      <c r="Q3" s="15">
        <v>10</v>
      </c>
      <c r="R3" s="20">
        <f>Calculadora!I13</f>
        <v>0</v>
      </c>
      <c r="S3" s="142">
        <f>R3*Q3</f>
        <v>0</v>
      </c>
      <c r="X3" s="139" t="s">
        <v>99</v>
      </c>
      <c r="Y3" s="139" t="s">
        <v>8</v>
      </c>
      <c r="Z3" s="139" t="s">
        <v>48</v>
      </c>
      <c r="AA3" s="139" t="s">
        <v>172</v>
      </c>
    </row>
    <row r="4" spans="1:27" x14ac:dyDescent="0.25">
      <c r="A4" s="8"/>
      <c r="B4" s="127"/>
      <c r="C4" s="9"/>
      <c r="D4" s="9"/>
      <c r="E4" s="9"/>
      <c r="F4" s="9"/>
      <c r="G4" s="127"/>
      <c r="H4" s="9"/>
      <c r="I4" s="151"/>
      <c r="J4" s="124" t="str">
        <f t="shared" si="0"/>
        <v>Ingresar producto</v>
      </c>
      <c r="K4" s="230"/>
      <c r="L4" s="231"/>
      <c r="N4" s="214" t="s">
        <v>7</v>
      </c>
      <c r="O4" s="215"/>
      <c r="P4" s="215"/>
      <c r="Q4" s="16">
        <v>6</v>
      </c>
      <c r="R4" s="21">
        <f>Calculadora!I14</f>
        <v>0</v>
      </c>
      <c r="S4" s="143">
        <f t="shared" ref="S4:S6" si="1">R4*Q4</f>
        <v>0</v>
      </c>
      <c r="X4" s="139" t="s">
        <v>100</v>
      </c>
      <c r="Y4" s="139" t="s">
        <v>8</v>
      </c>
      <c r="Z4" s="139" t="s">
        <v>26</v>
      </c>
      <c r="AA4" s="139" t="s">
        <v>185</v>
      </c>
    </row>
    <row r="5" spans="1:27" x14ac:dyDescent="0.25">
      <c r="A5" s="8"/>
      <c r="B5" s="127"/>
      <c r="C5" s="9"/>
      <c r="D5" s="9"/>
      <c r="E5" s="9"/>
      <c r="F5" s="9"/>
      <c r="G5" s="127"/>
      <c r="H5" s="9"/>
      <c r="I5" s="151"/>
      <c r="J5" s="124" t="str">
        <f t="shared" si="0"/>
        <v>Ingresar producto</v>
      </c>
      <c r="K5" s="230"/>
      <c r="L5" s="231"/>
      <c r="N5" s="228" t="s">
        <v>120</v>
      </c>
      <c r="O5" s="229"/>
      <c r="P5" s="16" t="s">
        <v>47</v>
      </c>
      <c r="Q5" s="16">
        <v>20</v>
      </c>
      <c r="R5" s="21">
        <f>Calculadora!M13</f>
        <v>0</v>
      </c>
      <c r="S5" s="143">
        <f t="shared" si="1"/>
        <v>0</v>
      </c>
      <c r="X5" s="139" t="s">
        <v>101</v>
      </c>
      <c r="Y5" s="139" t="s">
        <v>8</v>
      </c>
    </row>
    <row r="6" spans="1:27" x14ac:dyDescent="0.25">
      <c r="A6" s="8"/>
      <c r="B6" s="127"/>
      <c r="C6" s="9"/>
      <c r="D6" s="9"/>
      <c r="E6" s="9"/>
      <c r="F6" s="9"/>
      <c r="G6" s="127"/>
      <c r="H6" s="9"/>
      <c r="I6" s="151"/>
      <c r="J6" s="124" t="str">
        <f t="shared" si="0"/>
        <v>Ingresar producto</v>
      </c>
      <c r="K6" s="230"/>
      <c r="L6" s="231"/>
      <c r="N6" s="228"/>
      <c r="O6" s="229"/>
      <c r="P6" s="16" t="s">
        <v>48</v>
      </c>
      <c r="Q6" s="16">
        <v>10</v>
      </c>
      <c r="R6" s="21">
        <f>Calculadora!M14</f>
        <v>0</v>
      </c>
      <c r="S6" s="143">
        <f t="shared" si="1"/>
        <v>0</v>
      </c>
      <c r="X6" s="139" t="s">
        <v>102</v>
      </c>
      <c r="Y6" s="139" t="s">
        <v>8</v>
      </c>
    </row>
    <row r="7" spans="1:27" ht="15.75" thickBot="1" x14ac:dyDescent="0.3">
      <c r="A7" s="8"/>
      <c r="B7" s="127"/>
      <c r="C7" s="9"/>
      <c r="D7" s="9"/>
      <c r="E7" s="9"/>
      <c r="F7" s="9"/>
      <c r="G7" s="127"/>
      <c r="H7" s="9"/>
      <c r="I7" s="151"/>
      <c r="J7" s="124" t="str">
        <f t="shared" si="0"/>
        <v>Ingresar producto</v>
      </c>
      <c r="K7" s="230"/>
      <c r="L7" s="231"/>
      <c r="N7" s="216" t="s">
        <v>129</v>
      </c>
      <c r="O7" s="217"/>
      <c r="P7" s="217"/>
      <c r="Q7" s="217"/>
      <c r="R7" s="217"/>
      <c r="S7" s="144">
        <f>SUM(S3:S6)</f>
        <v>0</v>
      </c>
      <c r="X7" s="139" t="s">
        <v>103</v>
      </c>
      <c r="Y7" s="139" t="s">
        <v>8</v>
      </c>
    </row>
    <row r="8" spans="1:27" ht="15.75" thickTop="1" x14ac:dyDescent="0.25">
      <c r="A8" s="8"/>
      <c r="B8" s="127"/>
      <c r="C8" s="9"/>
      <c r="D8" s="9"/>
      <c r="E8" s="9"/>
      <c r="F8" s="9"/>
      <c r="G8" s="127"/>
      <c r="H8" s="9"/>
      <c r="I8" s="151"/>
      <c r="J8" s="124" t="str">
        <f t="shared" si="0"/>
        <v>Ingresar producto</v>
      </c>
      <c r="K8" s="230"/>
      <c r="L8" s="231"/>
      <c r="X8" s="139" t="s">
        <v>104</v>
      </c>
      <c r="Y8" s="139" t="s">
        <v>8</v>
      </c>
    </row>
    <row r="9" spans="1:27" x14ac:dyDescent="0.25">
      <c r="A9" s="8"/>
      <c r="B9" s="127"/>
      <c r="C9" s="9"/>
      <c r="D9" s="9"/>
      <c r="E9" s="9"/>
      <c r="F9" s="9"/>
      <c r="G9" s="127"/>
      <c r="H9" s="9"/>
      <c r="I9" s="151"/>
      <c r="J9" s="124" t="str">
        <f t="shared" si="0"/>
        <v>Ingresar producto</v>
      </c>
      <c r="K9" s="230"/>
      <c r="L9" s="231"/>
      <c r="X9" s="139" t="s">
        <v>105</v>
      </c>
      <c r="Y9" s="139" t="s">
        <v>8</v>
      </c>
    </row>
    <row r="10" spans="1:27" x14ac:dyDescent="0.25">
      <c r="A10" s="11"/>
      <c r="B10" s="128"/>
      <c r="C10" s="10"/>
      <c r="D10" s="10"/>
      <c r="E10" s="10"/>
      <c r="F10" s="10"/>
      <c r="G10" s="128"/>
      <c r="H10" s="10"/>
      <c r="I10" s="152"/>
      <c r="J10" s="124" t="str">
        <f t="shared" si="0"/>
        <v>Ingresar producto</v>
      </c>
      <c r="K10" s="230"/>
      <c r="L10" s="231"/>
      <c r="X10" s="139" t="s">
        <v>106</v>
      </c>
      <c r="Y10" s="139" t="s">
        <v>8</v>
      </c>
    </row>
    <row r="11" spans="1:27" x14ac:dyDescent="0.25">
      <c r="A11" s="11"/>
      <c r="B11" s="128"/>
      <c r="C11" s="10"/>
      <c r="D11" s="10"/>
      <c r="E11" s="10"/>
      <c r="F11" s="10"/>
      <c r="G11" s="128"/>
      <c r="H11" s="10"/>
      <c r="I11" s="152"/>
      <c r="J11" s="124" t="str">
        <f t="shared" si="0"/>
        <v>Ingresar producto</v>
      </c>
      <c r="K11" s="230"/>
      <c r="L11" s="231"/>
      <c r="X11" s="139" t="s">
        <v>107</v>
      </c>
      <c r="Y11" s="139" t="s">
        <v>8</v>
      </c>
    </row>
    <row r="12" spans="1:27" x14ac:dyDescent="0.25">
      <c r="A12" s="11"/>
      <c r="B12" s="128"/>
      <c r="C12" s="10"/>
      <c r="D12" s="10"/>
      <c r="E12" s="10"/>
      <c r="F12" s="10"/>
      <c r="G12" s="128"/>
      <c r="H12" s="10"/>
      <c r="I12" s="152"/>
      <c r="J12" s="124" t="str">
        <f t="shared" si="0"/>
        <v>Ingresar producto</v>
      </c>
      <c r="K12" s="230"/>
      <c r="L12" s="231"/>
      <c r="X12" s="139" t="s">
        <v>108</v>
      </c>
      <c r="Y12" s="139" t="s">
        <v>8</v>
      </c>
    </row>
    <row r="13" spans="1:27" x14ac:dyDescent="0.25">
      <c r="A13" s="11"/>
      <c r="B13" s="128"/>
      <c r="C13" s="10"/>
      <c r="D13" s="10"/>
      <c r="E13" s="10"/>
      <c r="F13" s="10"/>
      <c r="G13" s="128"/>
      <c r="H13" s="10"/>
      <c r="I13" s="152"/>
      <c r="J13" s="124" t="str">
        <f t="shared" si="0"/>
        <v>Ingresar producto</v>
      </c>
      <c r="K13" s="230"/>
      <c r="L13" s="231"/>
      <c r="X13" s="139" t="s">
        <v>109</v>
      </c>
      <c r="Y13" s="139" t="s">
        <v>8</v>
      </c>
    </row>
    <row r="14" spans="1:27" x14ac:dyDescent="0.25">
      <c r="A14" s="11"/>
      <c r="B14" s="128"/>
      <c r="C14" s="10"/>
      <c r="D14" s="10"/>
      <c r="E14" s="10"/>
      <c r="F14" s="10"/>
      <c r="G14" s="128"/>
      <c r="H14" s="10"/>
      <c r="I14" s="152"/>
      <c r="J14" s="124" t="str">
        <f t="shared" si="0"/>
        <v>Ingresar producto</v>
      </c>
      <c r="K14" s="230"/>
      <c r="L14" s="231"/>
      <c r="X14" s="139" t="s">
        <v>110</v>
      </c>
      <c r="Y14" s="139" t="s">
        <v>8</v>
      </c>
    </row>
    <row r="15" spans="1:27" x14ac:dyDescent="0.25">
      <c r="A15" s="11"/>
      <c r="B15" s="128"/>
      <c r="C15" s="10"/>
      <c r="D15" s="10"/>
      <c r="E15" s="10"/>
      <c r="F15" s="10"/>
      <c r="G15" s="128"/>
      <c r="H15" s="10"/>
      <c r="I15" s="152"/>
      <c r="J15" s="124" t="str">
        <f t="shared" si="0"/>
        <v>Ingresar producto</v>
      </c>
      <c r="K15" s="230"/>
      <c r="L15" s="231"/>
      <c r="X15" s="139" t="s">
        <v>111</v>
      </c>
      <c r="Y15" s="139" t="s">
        <v>8</v>
      </c>
    </row>
    <row r="16" spans="1:27" x14ac:dyDescent="0.25">
      <c r="A16" s="11"/>
      <c r="B16" s="128"/>
      <c r="C16" s="10"/>
      <c r="D16" s="10"/>
      <c r="E16" s="10"/>
      <c r="F16" s="10"/>
      <c r="G16" s="128"/>
      <c r="H16" s="10"/>
      <c r="I16" s="152"/>
      <c r="J16" s="124" t="str">
        <f t="shared" si="0"/>
        <v>Ingresar producto</v>
      </c>
      <c r="K16" s="230"/>
      <c r="L16" s="231"/>
      <c r="X16" s="139" t="s">
        <v>112</v>
      </c>
      <c r="Y16" s="139" t="s">
        <v>8</v>
      </c>
    </row>
    <row r="17" spans="1:25" x14ac:dyDescent="0.25">
      <c r="A17" s="11"/>
      <c r="B17" s="128"/>
      <c r="C17" s="10"/>
      <c r="D17" s="10"/>
      <c r="E17" s="10"/>
      <c r="F17" s="10"/>
      <c r="G17" s="128"/>
      <c r="H17" s="10"/>
      <c r="I17" s="152"/>
      <c r="J17" s="124" t="str">
        <f t="shared" si="0"/>
        <v>Ingresar producto</v>
      </c>
      <c r="K17" s="230"/>
      <c r="L17" s="231"/>
      <c r="X17" s="139" t="s">
        <v>113</v>
      </c>
      <c r="Y17" s="139" t="s">
        <v>8</v>
      </c>
    </row>
    <row r="18" spans="1:25" x14ac:dyDescent="0.25">
      <c r="A18" s="11"/>
      <c r="B18" s="128"/>
      <c r="C18" s="10"/>
      <c r="D18" s="10"/>
      <c r="E18" s="10"/>
      <c r="F18" s="10"/>
      <c r="G18" s="128"/>
      <c r="H18" s="10"/>
      <c r="I18" s="152"/>
      <c r="J18" s="124" t="str">
        <f t="shared" si="0"/>
        <v>Ingresar producto</v>
      </c>
      <c r="K18" s="230"/>
      <c r="L18" s="231"/>
      <c r="X18" s="139" t="s">
        <v>114</v>
      </c>
      <c r="Y18" s="139" t="s">
        <v>8</v>
      </c>
    </row>
    <row r="19" spans="1:25" x14ac:dyDescent="0.25">
      <c r="A19" s="11"/>
      <c r="B19" s="128"/>
      <c r="C19" s="10"/>
      <c r="D19" s="10"/>
      <c r="E19" s="10"/>
      <c r="F19" s="10"/>
      <c r="G19" s="128"/>
      <c r="H19" s="10"/>
      <c r="I19" s="152"/>
      <c r="J19" s="124" t="str">
        <f t="shared" si="0"/>
        <v>Ingresar producto</v>
      </c>
      <c r="K19" s="230"/>
      <c r="L19" s="231"/>
      <c r="X19" s="139" t="s">
        <v>115</v>
      </c>
      <c r="Y19" s="139" t="s">
        <v>8</v>
      </c>
    </row>
    <row r="20" spans="1:25" x14ac:dyDescent="0.25">
      <c r="A20" s="11"/>
      <c r="B20" s="128"/>
      <c r="C20" s="10"/>
      <c r="D20" s="10"/>
      <c r="E20" s="10"/>
      <c r="F20" s="10"/>
      <c r="G20" s="128"/>
      <c r="H20" s="10"/>
      <c r="I20" s="152"/>
      <c r="J20" s="124" t="str">
        <f t="shared" si="0"/>
        <v>Ingresar producto</v>
      </c>
      <c r="K20" s="230"/>
      <c r="L20" s="231"/>
      <c r="X20" s="139" t="s">
        <v>116</v>
      </c>
      <c r="Y20" s="139" t="s">
        <v>8</v>
      </c>
    </row>
    <row r="21" spans="1:25" x14ac:dyDescent="0.25">
      <c r="A21" s="11"/>
      <c r="B21" s="128"/>
      <c r="C21" s="10"/>
      <c r="D21" s="10"/>
      <c r="E21" s="10"/>
      <c r="F21" s="10"/>
      <c r="G21" s="128"/>
      <c r="H21" s="10"/>
      <c r="I21" s="152"/>
      <c r="J21" s="124" t="str">
        <f t="shared" si="0"/>
        <v>Ingresar producto</v>
      </c>
      <c r="K21" s="230"/>
      <c r="L21" s="231"/>
      <c r="X21" s="139" t="s">
        <v>117</v>
      </c>
      <c r="Y21" s="139" t="s">
        <v>8</v>
      </c>
    </row>
    <row r="22" spans="1:25" x14ac:dyDescent="0.25">
      <c r="A22" s="11"/>
      <c r="B22" s="128"/>
      <c r="C22" s="10"/>
      <c r="D22" s="10"/>
      <c r="E22" s="10"/>
      <c r="F22" s="10"/>
      <c r="G22" s="128"/>
      <c r="H22" s="10"/>
      <c r="I22" s="152"/>
      <c r="J22" s="124" t="str">
        <f t="shared" si="0"/>
        <v>Ingresar producto</v>
      </c>
      <c r="K22" s="230"/>
      <c r="L22" s="231"/>
      <c r="X22" s="139" t="s">
        <v>118</v>
      </c>
      <c r="Y22" s="139" t="s">
        <v>7</v>
      </c>
    </row>
    <row r="23" spans="1:25" x14ac:dyDescent="0.25">
      <c r="A23" s="11"/>
      <c r="B23" s="128"/>
      <c r="C23" s="10"/>
      <c r="D23" s="10"/>
      <c r="E23" s="10"/>
      <c r="F23" s="10"/>
      <c r="G23" s="128"/>
      <c r="H23" s="10"/>
      <c r="I23" s="152"/>
      <c r="J23" s="124" t="str">
        <f t="shared" si="0"/>
        <v>Ingresar producto</v>
      </c>
      <c r="K23" s="230"/>
      <c r="L23" s="231"/>
      <c r="X23" s="139" t="s">
        <v>119</v>
      </c>
      <c r="Y23" s="139" t="s">
        <v>7</v>
      </c>
    </row>
    <row r="24" spans="1:25" x14ac:dyDescent="0.25">
      <c r="A24" s="11"/>
      <c r="B24" s="128"/>
      <c r="C24" s="10"/>
      <c r="D24" s="10"/>
      <c r="E24" s="10"/>
      <c r="F24" s="10"/>
      <c r="G24" s="128"/>
      <c r="H24" s="10"/>
      <c r="I24" s="152"/>
      <c r="J24" s="124" t="str">
        <f t="shared" si="0"/>
        <v>Ingresar producto</v>
      </c>
      <c r="K24" s="230"/>
      <c r="L24" s="231"/>
    </row>
    <row r="25" spans="1:25" x14ac:dyDescent="0.25">
      <c r="A25" s="11"/>
      <c r="B25" s="128"/>
      <c r="C25" s="10"/>
      <c r="D25" s="10"/>
      <c r="E25" s="10"/>
      <c r="F25" s="10"/>
      <c r="G25" s="128"/>
      <c r="H25" s="10"/>
      <c r="I25" s="152"/>
      <c r="J25" s="124" t="str">
        <f t="shared" si="0"/>
        <v>Ingresar producto</v>
      </c>
      <c r="K25" s="230"/>
      <c r="L25" s="231"/>
    </row>
    <row r="26" spans="1:25" x14ac:dyDescent="0.25">
      <c r="A26" s="11"/>
      <c r="B26" s="128"/>
      <c r="C26" s="10"/>
      <c r="D26" s="10"/>
      <c r="E26" s="10"/>
      <c r="F26" s="10"/>
      <c r="G26" s="128"/>
      <c r="H26" s="10"/>
      <c r="I26" s="152"/>
      <c r="J26" s="124" t="str">
        <f t="shared" si="0"/>
        <v>Ingresar producto</v>
      </c>
      <c r="K26" s="230"/>
      <c r="L26" s="231"/>
    </row>
    <row r="27" spans="1:25" x14ac:dyDescent="0.25">
      <c r="A27" s="11"/>
      <c r="B27" s="128"/>
      <c r="C27" s="10"/>
      <c r="D27" s="10"/>
      <c r="E27" s="10"/>
      <c r="F27" s="10"/>
      <c r="G27" s="128"/>
      <c r="H27" s="10"/>
      <c r="I27" s="152"/>
      <c r="J27" s="124" t="str">
        <f t="shared" si="0"/>
        <v>Ingresar producto</v>
      </c>
      <c r="K27" s="230"/>
      <c r="L27" s="231"/>
    </row>
    <row r="28" spans="1:25" x14ac:dyDescent="0.25">
      <c r="A28" s="11"/>
      <c r="B28" s="128"/>
      <c r="C28" s="10"/>
      <c r="D28" s="10"/>
      <c r="E28" s="10"/>
      <c r="F28" s="10"/>
      <c r="G28" s="128"/>
      <c r="H28" s="10"/>
      <c r="I28" s="152"/>
      <c r="J28" s="124" t="str">
        <f t="shared" si="0"/>
        <v>Ingresar producto</v>
      </c>
      <c r="K28" s="230"/>
      <c r="L28" s="231"/>
    </row>
    <row r="29" spans="1:25" x14ac:dyDescent="0.25">
      <c r="A29" s="11"/>
      <c r="B29" s="128"/>
      <c r="C29" s="10"/>
      <c r="D29" s="10"/>
      <c r="E29" s="10"/>
      <c r="F29" s="10"/>
      <c r="G29" s="128"/>
      <c r="H29" s="10"/>
      <c r="I29" s="152"/>
      <c r="J29" s="124" t="str">
        <f t="shared" si="0"/>
        <v>Ingresar producto</v>
      </c>
      <c r="K29" s="230"/>
      <c r="L29" s="231"/>
    </row>
    <row r="30" spans="1:25" x14ac:dyDescent="0.25">
      <c r="A30" s="11"/>
      <c r="B30" s="128"/>
      <c r="C30" s="10"/>
      <c r="D30" s="10"/>
      <c r="E30" s="10"/>
      <c r="F30" s="10"/>
      <c r="G30" s="128"/>
      <c r="H30" s="10"/>
      <c r="I30" s="152"/>
      <c r="J30" s="124" t="str">
        <f t="shared" si="0"/>
        <v>Ingresar producto</v>
      </c>
      <c r="K30" s="230"/>
      <c r="L30" s="231"/>
    </row>
    <row r="31" spans="1:25" x14ac:dyDescent="0.25">
      <c r="A31" s="11"/>
      <c r="B31" s="128"/>
      <c r="C31" s="10"/>
      <c r="D31" s="10"/>
      <c r="E31" s="10"/>
      <c r="F31" s="10"/>
      <c r="G31" s="128"/>
      <c r="H31" s="10"/>
      <c r="I31" s="152"/>
      <c r="J31" s="124" t="str">
        <f t="shared" si="0"/>
        <v>Ingresar producto</v>
      </c>
      <c r="K31" s="230"/>
      <c r="L31" s="231"/>
    </row>
    <row r="32" spans="1:25" x14ac:dyDescent="0.25">
      <c r="A32" s="11"/>
      <c r="B32" s="128"/>
      <c r="C32" s="10"/>
      <c r="D32" s="10"/>
      <c r="E32" s="10"/>
      <c r="F32" s="10"/>
      <c r="G32" s="128"/>
      <c r="H32" s="10"/>
      <c r="I32" s="152"/>
      <c r="J32" s="124" t="str">
        <f t="shared" si="0"/>
        <v>Ingresar producto</v>
      </c>
      <c r="K32" s="230"/>
      <c r="L32" s="231"/>
    </row>
    <row r="33" spans="1:12" x14ac:dyDescent="0.25">
      <c r="A33" s="11"/>
      <c r="B33" s="128"/>
      <c r="C33" s="10"/>
      <c r="D33" s="10"/>
      <c r="E33" s="10"/>
      <c r="F33" s="10"/>
      <c r="G33" s="128"/>
      <c r="H33" s="10"/>
      <c r="I33" s="152"/>
      <c r="J33" s="124" t="str">
        <f t="shared" si="0"/>
        <v>Ingresar producto</v>
      </c>
      <c r="K33" s="230"/>
      <c r="L33" s="231"/>
    </row>
    <row r="34" spans="1:12" x14ac:dyDescent="0.25">
      <c r="A34" s="11"/>
      <c r="B34" s="128"/>
      <c r="C34" s="10"/>
      <c r="D34" s="10"/>
      <c r="E34" s="10"/>
      <c r="F34" s="10"/>
      <c r="G34" s="128"/>
      <c r="H34" s="10"/>
      <c r="I34" s="152"/>
      <c r="J34" s="124" t="str">
        <f t="shared" ref="J34:J65" si="2">IF(C34="","Ingresar producto",IF(I34=$AA$2,IF(H34&gt;2014,IF(H34&lt;2020,IF(B34=$X$2,IF(G34=$Z$2,"Patente Explotada",IF(G34=$Z$3,"Patente No Explotada","Verificar explotación de la patente")),IFERROR(VLOOKUP(B34,X35:Y55,2,FALSE),"Corregir Tipo de producto")),"Producto posterior al plazo"),"Producto previo a la vigencia"),IF(I34=$AA$4,IF(H34&gt;2014,IF(H34&lt;2020,IF(B34=$X$2,IF(G34=$Z$2,"Patente Explotada",IF(G34=$Z$3,"Patente No Explotada","Verificar explotación de la patente")),IFERROR(VLOOKUP(B34,X35:Y55,2,FALSE),"Corregir Tipo de producto")),"Producto posterior al plazo"),"Producto previo a la vigencia"),"Verificar producto")))</f>
        <v>Ingresar producto</v>
      </c>
      <c r="K34" s="230"/>
      <c r="L34" s="231"/>
    </row>
    <row r="35" spans="1:12" x14ac:dyDescent="0.25">
      <c r="A35" s="11"/>
      <c r="B35" s="128"/>
      <c r="C35" s="10"/>
      <c r="D35" s="10"/>
      <c r="E35" s="10"/>
      <c r="F35" s="10"/>
      <c r="G35" s="128"/>
      <c r="H35" s="10"/>
      <c r="I35" s="152"/>
      <c r="J35" s="124" t="str">
        <f t="shared" si="2"/>
        <v>Ingresar producto</v>
      </c>
      <c r="K35" s="230"/>
      <c r="L35" s="231"/>
    </row>
    <row r="36" spans="1:12" x14ac:dyDescent="0.25">
      <c r="A36" s="11"/>
      <c r="B36" s="128"/>
      <c r="C36" s="10"/>
      <c r="D36" s="10"/>
      <c r="E36" s="10"/>
      <c r="F36" s="10"/>
      <c r="G36" s="128"/>
      <c r="H36" s="10"/>
      <c r="I36" s="152"/>
      <c r="J36" s="124" t="str">
        <f t="shared" si="2"/>
        <v>Ingresar producto</v>
      </c>
      <c r="K36" s="230"/>
      <c r="L36" s="231"/>
    </row>
    <row r="37" spans="1:12" x14ac:dyDescent="0.25">
      <c r="A37" s="11"/>
      <c r="B37" s="128"/>
      <c r="C37" s="10"/>
      <c r="D37" s="10"/>
      <c r="E37" s="10"/>
      <c r="F37" s="10"/>
      <c r="G37" s="128"/>
      <c r="H37" s="10"/>
      <c r="I37" s="152"/>
      <c r="J37" s="124" t="str">
        <f t="shared" si="2"/>
        <v>Ingresar producto</v>
      </c>
      <c r="K37" s="230"/>
      <c r="L37" s="231"/>
    </row>
    <row r="38" spans="1:12" x14ac:dyDescent="0.25">
      <c r="A38" s="11"/>
      <c r="B38" s="128"/>
      <c r="C38" s="10"/>
      <c r="D38" s="10"/>
      <c r="E38" s="10"/>
      <c r="F38" s="10"/>
      <c r="G38" s="128"/>
      <c r="H38" s="10"/>
      <c r="I38" s="152"/>
      <c r="J38" s="124" t="str">
        <f t="shared" si="2"/>
        <v>Ingresar producto</v>
      </c>
      <c r="K38" s="230"/>
      <c r="L38" s="231"/>
    </row>
    <row r="39" spans="1:12" x14ac:dyDescent="0.25">
      <c r="A39" s="11"/>
      <c r="B39" s="128"/>
      <c r="C39" s="10"/>
      <c r="D39" s="10"/>
      <c r="E39" s="10"/>
      <c r="F39" s="10"/>
      <c r="G39" s="128"/>
      <c r="H39" s="10"/>
      <c r="I39" s="152"/>
      <c r="J39" s="124" t="str">
        <f t="shared" si="2"/>
        <v>Ingresar producto</v>
      </c>
      <c r="K39" s="230"/>
      <c r="L39" s="231"/>
    </row>
    <row r="40" spans="1:12" x14ac:dyDescent="0.25">
      <c r="A40" s="11"/>
      <c r="B40" s="128"/>
      <c r="C40" s="10"/>
      <c r="D40" s="10"/>
      <c r="E40" s="10"/>
      <c r="F40" s="10"/>
      <c r="G40" s="128"/>
      <c r="H40" s="10"/>
      <c r="I40" s="152"/>
      <c r="J40" s="124" t="str">
        <f t="shared" si="2"/>
        <v>Ingresar producto</v>
      </c>
      <c r="K40" s="230"/>
      <c r="L40" s="231"/>
    </row>
    <row r="41" spans="1:12" x14ac:dyDescent="0.25">
      <c r="A41" s="11"/>
      <c r="B41" s="128"/>
      <c r="C41" s="10"/>
      <c r="D41" s="10"/>
      <c r="E41" s="10"/>
      <c r="F41" s="10"/>
      <c r="G41" s="128"/>
      <c r="H41" s="10"/>
      <c r="I41" s="152"/>
      <c r="J41" s="124" t="str">
        <f t="shared" si="2"/>
        <v>Ingresar producto</v>
      </c>
      <c r="K41" s="230"/>
      <c r="L41" s="231"/>
    </row>
    <row r="42" spans="1:12" x14ac:dyDescent="0.25">
      <c r="A42" s="11"/>
      <c r="B42" s="128"/>
      <c r="C42" s="10"/>
      <c r="D42" s="10"/>
      <c r="E42" s="10"/>
      <c r="F42" s="10"/>
      <c r="G42" s="128"/>
      <c r="H42" s="10"/>
      <c r="I42" s="152"/>
      <c r="J42" s="124" t="str">
        <f t="shared" si="2"/>
        <v>Ingresar producto</v>
      </c>
      <c r="K42" s="230"/>
      <c r="L42" s="231"/>
    </row>
    <row r="43" spans="1:12" x14ac:dyDescent="0.25">
      <c r="A43" s="11"/>
      <c r="B43" s="128"/>
      <c r="C43" s="10"/>
      <c r="D43" s="10"/>
      <c r="E43" s="10"/>
      <c r="F43" s="10"/>
      <c r="G43" s="128"/>
      <c r="H43" s="10"/>
      <c r="I43" s="152"/>
      <c r="J43" s="124" t="str">
        <f t="shared" si="2"/>
        <v>Ingresar producto</v>
      </c>
      <c r="K43" s="230"/>
      <c r="L43" s="231"/>
    </row>
    <row r="44" spans="1:12" x14ac:dyDescent="0.25">
      <c r="A44" s="11"/>
      <c r="B44" s="128"/>
      <c r="C44" s="10"/>
      <c r="D44" s="10"/>
      <c r="E44" s="10"/>
      <c r="F44" s="10"/>
      <c r="G44" s="128"/>
      <c r="H44" s="10"/>
      <c r="I44" s="152"/>
      <c r="J44" s="124" t="str">
        <f t="shared" si="2"/>
        <v>Ingresar producto</v>
      </c>
      <c r="K44" s="230"/>
      <c r="L44" s="231"/>
    </row>
    <row r="45" spans="1:12" x14ac:dyDescent="0.25">
      <c r="A45" s="11"/>
      <c r="B45" s="128"/>
      <c r="C45" s="10"/>
      <c r="D45" s="10"/>
      <c r="E45" s="10"/>
      <c r="F45" s="10"/>
      <c r="G45" s="128"/>
      <c r="H45" s="10"/>
      <c r="I45" s="152"/>
      <c r="J45" s="124" t="str">
        <f t="shared" si="2"/>
        <v>Ingresar producto</v>
      </c>
      <c r="K45" s="230"/>
      <c r="L45" s="231"/>
    </row>
    <row r="46" spans="1:12" x14ac:dyDescent="0.25">
      <c r="A46" s="11"/>
      <c r="B46" s="128"/>
      <c r="C46" s="10"/>
      <c r="D46" s="10"/>
      <c r="E46" s="10"/>
      <c r="F46" s="10"/>
      <c r="G46" s="128"/>
      <c r="H46" s="10"/>
      <c r="I46" s="152"/>
      <c r="J46" s="124" t="str">
        <f t="shared" si="2"/>
        <v>Ingresar producto</v>
      </c>
      <c r="K46" s="230"/>
      <c r="L46" s="231"/>
    </row>
    <row r="47" spans="1:12" x14ac:dyDescent="0.25">
      <c r="A47" s="11"/>
      <c r="B47" s="128"/>
      <c r="C47" s="10"/>
      <c r="D47" s="10"/>
      <c r="E47" s="10"/>
      <c r="F47" s="10"/>
      <c r="G47" s="128"/>
      <c r="H47" s="10"/>
      <c r="I47" s="152"/>
      <c r="J47" s="124" t="str">
        <f t="shared" si="2"/>
        <v>Ingresar producto</v>
      </c>
      <c r="K47" s="230"/>
      <c r="L47" s="231"/>
    </row>
    <row r="48" spans="1:12" x14ac:dyDescent="0.25">
      <c r="A48" s="11"/>
      <c r="B48" s="128"/>
      <c r="C48" s="10"/>
      <c r="D48" s="10"/>
      <c r="E48" s="10"/>
      <c r="F48" s="10"/>
      <c r="G48" s="128"/>
      <c r="H48" s="10"/>
      <c r="I48" s="152"/>
      <c r="J48" s="124" t="str">
        <f t="shared" si="2"/>
        <v>Ingresar producto</v>
      </c>
      <c r="K48" s="230"/>
      <c r="L48" s="231"/>
    </row>
    <row r="49" spans="1:12" x14ac:dyDescent="0.25">
      <c r="A49" s="11"/>
      <c r="B49" s="128"/>
      <c r="C49" s="10"/>
      <c r="D49" s="10"/>
      <c r="E49" s="10"/>
      <c r="F49" s="10"/>
      <c r="G49" s="128"/>
      <c r="H49" s="10"/>
      <c r="I49" s="152"/>
      <c r="J49" s="124" t="str">
        <f t="shared" si="2"/>
        <v>Ingresar producto</v>
      </c>
      <c r="K49" s="230"/>
      <c r="L49" s="231"/>
    </row>
    <row r="50" spans="1:12" x14ac:dyDescent="0.25">
      <c r="A50" s="11"/>
      <c r="B50" s="128"/>
      <c r="C50" s="10"/>
      <c r="D50" s="10"/>
      <c r="E50" s="10"/>
      <c r="F50" s="10"/>
      <c r="G50" s="128"/>
      <c r="H50" s="10"/>
      <c r="I50" s="152"/>
      <c r="J50" s="124" t="str">
        <f t="shared" si="2"/>
        <v>Ingresar producto</v>
      </c>
      <c r="K50" s="230"/>
      <c r="L50" s="231"/>
    </row>
    <row r="51" spans="1:12" x14ac:dyDescent="0.25">
      <c r="A51" s="11"/>
      <c r="B51" s="128"/>
      <c r="C51" s="10"/>
      <c r="D51" s="10"/>
      <c r="E51" s="10"/>
      <c r="F51" s="10"/>
      <c r="G51" s="128"/>
      <c r="H51" s="10"/>
      <c r="I51" s="152"/>
      <c r="J51" s="124" t="str">
        <f t="shared" si="2"/>
        <v>Ingresar producto</v>
      </c>
      <c r="K51" s="230"/>
      <c r="L51" s="231"/>
    </row>
    <row r="52" spans="1:12" x14ac:dyDescent="0.25">
      <c r="A52" s="11"/>
      <c r="B52" s="128"/>
      <c r="C52" s="10"/>
      <c r="D52" s="10"/>
      <c r="E52" s="10"/>
      <c r="F52" s="10"/>
      <c r="G52" s="128"/>
      <c r="H52" s="10"/>
      <c r="I52" s="152"/>
      <c r="J52" s="124" t="str">
        <f t="shared" si="2"/>
        <v>Ingresar producto</v>
      </c>
      <c r="K52" s="230"/>
      <c r="L52" s="231"/>
    </row>
    <row r="53" spans="1:12" x14ac:dyDescent="0.25">
      <c r="A53" s="11"/>
      <c r="B53" s="128"/>
      <c r="C53" s="10"/>
      <c r="D53" s="10"/>
      <c r="E53" s="10"/>
      <c r="F53" s="10"/>
      <c r="G53" s="128"/>
      <c r="H53" s="10"/>
      <c r="I53" s="152"/>
      <c r="J53" s="124" t="str">
        <f t="shared" si="2"/>
        <v>Ingresar producto</v>
      </c>
      <c r="K53" s="230"/>
      <c r="L53" s="231"/>
    </row>
    <row r="54" spans="1:12" x14ac:dyDescent="0.25">
      <c r="A54" s="11"/>
      <c r="B54" s="128"/>
      <c r="C54" s="10"/>
      <c r="D54" s="10"/>
      <c r="E54" s="10"/>
      <c r="F54" s="10"/>
      <c r="G54" s="128"/>
      <c r="H54" s="10"/>
      <c r="I54" s="152"/>
      <c r="J54" s="124" t="str">
        <f t="shared" si="2"/>
        <v>Ingresar producto</v>
      </c>
      <c r="K54" s="230"/>
      <c r="L54" s="231"/>
    </row>
    <row r="55" spans="1:12" x14ac:dyDescent="0.25">
      <c r="A55" s="11"/>
      <c r="B55" s="128"/>
      <c r="C55" s="10"/>
      <c r="D55" s="10"/>
      <c r="E55" s="10"/>
      <c r="F55" s="10"/>
      <c r="G55" s="128"/>
      <c r="H55" s="10"/>
      <c r="I55" s="152"/>
      <c r="J55" s="124" t="str">
        <f t="shared" si="2"/>
        <v>Ingresar producto</v>
      </c>
      <c r="K55" s="230"/>
      <c r="L55" s="231"/>
    </row>
    <row r="56" spans="1:12" x14ac:dyDescent="0.25">
      <c r="A56" s="11"/>
      <c r="B56" s="128"/>
      <c r="C56" s="10"/>
      <c r="D56" s="10"/>
      <c r="E56" s="10"/>
      <c r="F56" s="10"/>
      <c r="G56" s="128"/>
      <c r="H56" s="10"/>
      <c r="I56" s="152"/>
      <c r="J56" s="124" t="str">
        <f t="shared" si="2"/>
        <v>Ingresar producto</v>
      </c>
      <c r="K56" s="230"/>
      <c r="L56" s="231"/>
    </row>
    <row r="57" spans="1:12" x14ac:dyDescent="0.25">
      <c r="A57" s="11"/>
      <c r="B57" s="128"/>
      <c r="C57" s="10"/>
      <c r="D57" s="10"/>
      <c r="E57" s="10"/>
      <c r="F57" s="10"/>
      <c r="G57" s="128"/>
      <c r="H57" s="10"/>
      <c r="I57" s="152"/>
      <c r="J57" s="124" t="str">
        <f t="shared" si="2"/>
        <v>Ingresar producto</v>
      </c>
      <c r="K57" s="230"/>
      <c r="L57" s="231"/>
    </row>
    <row r="58" spans="1:12" x14ac:dyDescent="0.25">
      <c r="A58" s="11"/>
      <c r="B58" s="128"/>
      <c r="C58" s="10"/>
      <c r="D58" s="10"/>
      <c r="E58" s="10"/>
      <c r="F58" s="10"/>
      <c r="G58" s="128"/>
      <c r="H58" s="10"/>
      <c r="I58" s="152"/>
      <c r="J58" s="124" t="str">
        <f t="shared" si="2"/>
        <v>Ingresar producto</v>
      </c>
      <c r="K58" s="230"/>
      <c r="L58" s="231"/>
    </row>
    <row r="59" spans="1:12" x14ac:dyDescent="0.25">
      <c r="A59" s="11"/>
      <c r="B59" s="128"/>
      <c r="C59" s="10"/>
      <c r="D59" s="10"/>
      <c r="E59" s="10"/>
      <c r="F59" s="10"/>
      <c r="G59" s="128"/>
      <c r="H59" s="10"/>
      <c r="I59" s="152"/>
      <c r="J59" s="124" t="str">
        <f t="shared" si="2"/>
        <v>Ingresar producto</v>
      </c>
      <c r="K59" s="230"/>
      <c r="L59" s="231"/>
    </row>
    <row r="60" spans="1:12" x14ac:dyDescent="0.25">
      <c r="A60" s="11"/>
      <c r="B60" s="128"/>
      <c r="C60" s="10"/>
      <c r="D60" s="10"/>
      <c r="E60" s="10"/>
      <c r="F60" s="10"/>
      <c r="G60" s="128"/>
      <c r="H60" s="10"/>
      <c r="I60" s="152"/>
      <c r="J60" s="124" t="str">
        <f t="shared" si="2"/>
        <v>Ingresar producto</v>
      </c>
      <c r="K60" s="230"/>
      <c r="L60" s="231"/>
    </row>
    <row r="61" spans="1:12" x14ac:dyDescent="0.25">
      <c r="A61" s="11"/>
      <c r="B61" s="128"/>
      <c r="C61" s="10"/>
      <c r="D61" s="10"/>
      <c r="E61" s="10"/>
      <c r="F61" s="10"/>
      <c r="G61" s="128"/>
      <c r="H61" s="10"/>
      <c r="I61" s="152"/>
      <c r="J61" s="124" t="str">
        <f t="shared" si="2"/>
        <v>Ingresar producto</v>
      </c>
      <c r="K61" s="230"/>
      <c r="L61" s="231"/>
    </row>
    <row r="62" spans="1:12" x14ac:dyDescent="0.25">
      <c r="A62" s="11"/>
      <c r="B62" s="128"/>
      <c r="C62" s="10"/>
      <c r="D62" s="10"/>
      <c r="E62" s="10"/>
      <c r="F62" s="10"/>
      <c r="G62" s="128"/>
      <c r="H62" s="10"/>
      <c r="I62" s="152"/>
      <c r="J62" s="124" t="str">
        <f t="shared" si="2"/>
        <v>Ingresar producto</v>
      </c>
      <c r="K62" s="230"/>
      <c r="L62" s="231"/>
    </row>
    <row r="63" spans="1:12" x14ac:dyDescent="0.25">
      <c r="A63" s="11"/>
      <c r="B63" s="128"/>
      <c r="C63" s="10"/>
      <c r="D63" s="10"/>
      <c r="E63" s="10"/>
      <c r="F63" s="10"/>
      <c r="G63" s="128"/>
      <c r="H63" s="10"/>
      <c r="I63" s="152"/>
      <c r="J63" s="124" t="str">
        <f t="shared" si="2"/>
        <v>Ingresar producto</v>
      </c>
      <c r="K63" s="230"/>
      <c r="L63" s="231"/>
    </row>
    <row r="64" spans="1:12" x14ac:dyDescent="0.25">
      <c r="A64" s="11"/>
      <c r="B64" s="128"/>
      <c r="C64" s="10"/>
      <c r="D64" s="10"/>
      <c r="E64" s="10"/>
      <c r="F64" s="10"/>
      <c r="G64" s="128"/>
      <c r="H64" s="10"/>
      <c r="I64" s="152"/>
      <c r="J64" s="124" t="str">
        <f t="shared" si="2"/>
        <v>Ingresar producto</v>
      </c>
      <c r="K64" s="230"/>
      <c r="L64" s="231"/>
    </row>
    <row r="65" spans="1:12" x14ac:dyDescent="0.25">
      <c r="A65" s="11"/>
      <c r="B65" s="128"/>
      <c r="C65" s="10"/>
      <c r="D65" s="10"/>
      <c r="E65" s="10"/>
      <c r="F65" s="10"/>
      <c r="G65" s="128"/>
      <c r="H65" s="10"/>
      <c r="I65" s="152"/>
      <c r="J65" s="124" t="str">
        <f t="shared" si="2"/>
        <v>Ingresar producto</v>
      </c>
      <c r="K65" s="230"/>
      <c r="L65" s="231"/>
    </row>
    <row r="66" spans="1:12" x14ac:dyDescent="0.25">
      <c r="A66" s="11"/>
      <c r="B66" s="128"/>
      <c r="C66" s="10"/>
      <c r="D66" s="10"/>
      <c r="E66" s="10"/>
      <c r="F66" s="10"/>
      <c r="G66" s="128"/>
      <c r="H66" s="10"/>
      <c r="I66" s="152"/>
      <c r="J66" s="124" t="str">
        <f t="shared" ref="J66:J97" si="3">IF(C66="","Ingresar producto",IF(I66=$AA$2,IF(H66&gt;2014,IF(H66&lt;2020,IF(B66=$X$2,IF(G66=$Z$2,"Patente Explotada",IF(G66=$Z$3,"Patente No Explotada","Verificar explotación de la patente")),IFERROR(VLOOKUP(B66,X67:Y87,2,FALSE),"Corregir Tipo de producto")),"Producto posterior al plazo"),"Producto previo a la vigencia"),IF(I66=$AA$4,IF(H66&gt;2014,IF(H66&lt;2020,IF(B66=$X$2,IF(G66=$Z$2,"Patente Explotada",IF(G66=$Z$3,"Patente No Explotada","Verificar explotación de la patente")),IFERROR(VLOOKUP(B66,X67:Y87,2,FALSE),"Corregir Tipo de producto")),"Producto posterior al plazo"),"Producto previo a la vigencia"),"Verificar producto")))</f>
        <v>Ingresar producto</v>
      </c>
      <c r="K66" s="230"/>
      <c r="L66" s="231"/>
    </row>
    <row r="67" spans="1:12" x14ac:dyDescent="0.25">
      <c r="A67" s="11"/>
      <c r="B67" s="128"/>
      <c r="C67" s="10"/>
      <c r="D67" s="10"/>
      <c r="E67" s="10"/>
      <c r="F67" s="10"/>
      <c r="G67" s="128"/>
      <c r="H67" s="10"/>
      <c r="I67" s="152"/>
      <c r="J67" s="124" t="str">
        <f t="shared" si="3"/>
        <v>Ingresar producto</v>
      </c>
      <c r="K67" s="230"/>
      <c r="L67" s="231"/>
    </row>
    <row r="68" spans="1:12" x14ac:dyDescent="0.25">
      <c r="A68" s="11"/>
      <c r="B68" s="128"/>
      <c r="C68" s="10"/>
      <c r="D68" s="10"/>
      <c r="E68" s="10"/>
      <c r="F68" s="10"/>
      <c r="G68" s="128"/>
      <c r="H68" s="10"/>
      <c r="I68" s="152"/>
      <c r="J68" s="124" t="str">
        <f t="shared" si="3"/>
        <v>Ingresar producto</v>
      </c>
      <c r="K68" s="230"/>
      <c r="L68" s="231"/>
    </row>
    <row r="69" spans="1:12" x14ac:dyDescent="0.25">
      <c r="A69" s="11"/>
      <c r="B69" s="128"/>
      <c r="C69" s="10"/>
      <c r="D69" s="10"/>
      <c r="E69" s="10"/>
      <c r="F69" s="10"/>
      <c r="G69" s="128"/>
      <c r="H69" s="10"/>
      <c r="I69" s="152"/>
      <c r="J69" s="124" t="str">
        <f t="shared" si="3"/>
        <v>Ingresar producto</v>
      </c>
      <c r="K69" s="230"/>
      <c r="L69" s="231"/>
    </row>
    <row r="70" spans="1:12" x14ac:dyDescent="0.25">
      <c r="A70" s="11"/>
      <c r="B70" s="128"/>
      <c r="C70" s="10"/>
      <c r="D70" s="10"/>
      <c r="E70" s="10"/>
      <c r="F70" s="10"/>
      <c r="G70" s="128"/>
      <c r="H70" s="10"/>
      <c r="I70" s="152"/>
      <c r="J70" s="124" t="str">
        <f t="shared" si="3"/>
        <v>Ingresar producto</v>
      </c>
      <c r="K70" s="230"/>
      <c r="L70" s="231"/>
    </row>
    <row r="71" spans="1:12" x14ac:dyDescent="0.25">
      <c r="A71" s="11"/>
      <c r="B71" s="128"/>
      <c r="C71" s="10"/>
      <c r="D71" s="10"/>
      <c r="E71" s="10"/>
      <c r="F71" s="10"/>
      <c r="G71" s="128"/>
      <c r="H71" s="10"/>
      <c r="I71" s="152"/>
      <c r="J71" s="124" t="str">
        <f t="shared" si="3"/>
        <v>Ingresar producto</v>
      </c>
      <c r="K71" s="230"/>
      <c r="L71" s="231"/>
    </row>
    <row r="72" spans="1:12" x14ac:dyDescent="0.25">
      <c r="A72" s="11"/>
      <c r="B72" s="128"/>
      <c r="C72" s="10"/>
      <c r="D72" s="10"/>
      <c r="E72" s="10"/>
      <c r="F72" s="10"/>
      <c r="G72" s="128"/>
      <c r="H72" s="10"/>
      <c r="I72" s="152"/>
      <c r="J72" s="124" t="str">
        <f t="shared" si="3"/>
        <v>Ingresar producto</v>
      </c>
      <c r="K72" s="230"/>
      <c r="L72" s="231"/>
    </row>
    <row r="73" spans="1:12" x14ac:dyDescent="0.25">
      <c r="A73" s="11"/>
      <c r="B73" s="128"/>
      <c r="C73" s="10"/>
      <c r="D73" s="10"/>
      <c r="E73" s="10"/>
      <c r="F73" s="10"/>
      <c r="G73" s="128"/>
      <c r="H73" s="10"/>
      <c r="I73" s="152"/>
      <c r="J73" s="124" t="str">
        <f t="shared" si="3"/>
        <v>Ingresar producto</v>
      </c>
      <c r="K73" s="230"/>
      <c r="L73" s="231"/>
    </row>
    <row r="74" spans="1:12" x14ac:dyDescent="0.25">
      <c r="A74" s="11"/>
      <c r="B74" s="128"/>
      <c r="C74" s="10"/>
      <c r="D74" s="10"/>
      <c r="E74" s="10"/>
      <c r="F74" s="10"/>
      <c r="G74" s="128"/>
      <c r="H74" s="10"/>
      <c r="I74" s="152"/>
      <c r="J74" s="124" t="str">
        <f t="shared" si="3"/>
        <v>Ingresar producto</v>
      </c>
      <c r="K74" s="230"/>
      <c r="L74" s="231"/>
    </row>
    <row r="75" spans="1:12" x14ac:dyDescent="0.25">
      <c r="A75" s="11"/>
      <c r="B75" s="128"/>
      <c r="C75" s="10"/>
      <c r="D75" s="10"/>
      <c r="E75" s="10"/>
      <c r="F75" s="10"/>
      <c r="G75" s="128"/>
      <c r="H75" s="10"/>
      <c r="I75" s="152"/>
      <c r="J75" s="124" t="str">
        <f t="shared" si="3"/>
        <v>Ingresar producto</v>
      </c>
      <c r="K75" s="230"/>
      <c r="L75" s="231"/>
    </row>
    <row r="76" spans="1:12" x14ac:dyDescent="0.25">
      <c r="A76" s="11"/>
      <c r="B76" s="128"/>
      <c r="C76" s="10"/>
      <c r="D76" s="10"/>
      <c r="E76" s="10"/>
      <c r="F76" s="10"/>
      <c r="G76" s="128"/>
      <c r="H76" s="10"/>
      <c r="I76" s="152"/>
      <c r="J76" s="124" t="str">
        <f t="shared" si="3"/>
        <v>Ingresar producto</v>
      </c>
      <c r="K76" s="230"/>
      <c r="L76" s="231"/>
    </row>
    <row r="77" spans="1:12" x14ac:dyDescent="0.25">
      <c r="A77" s="11"/>
      <c r="B77" s="128"/>
      <c r="C77" s="10"/>
      <c r="D77" s="10"/>
      <c r="E77" s="10"/>
      <c r="F77" s="10"/>
      <c r="G77" s="128"/>
      <c r="H77" s="10"/>
      <c r="I77" s="152"/>
      <c r="J77" s="124" t="str">
        <f t="shared" si="3"/>
        <v>Ingresar producto</v>
      </c>
      <c r="K77" s="230"/>
      <c r="L77" s="231"/>
    </row>
    <row r="78" spans="1:12" x14ac:dyDescent="0.25">
      <c r="A78" s="11"/>
      <c r="B78" s="128"/>
      <c r="C78" s="10"/>
      <c r="D78" s="10"/>
      <c r="E78" s="10"/>
      <c r="F78" s="10"/>
      <c r="G78" s="128"/>
      <c r="H78" s="10"/>
      <c r="I78" s="152"/>
      <c r="J78" s="124" t="str">
        <f t="shared" si="3"/>
        <v>Ingresar producto</v>
      </c>
      <c r="K78" s="230"/>
      <c r="L78" s="231"/>
    </row>
    <row r="79" spans="1:12" x14ac:dyDescent="0.25">
      <c r="A79" s="11"/>
      <c r="B79" s="128"/>
      <c r="C79" s="10"/>
      <c r="D79" s="10"/>
      <c r="E79" s="10"/>
      <c r="F79" s="10"/>
      <c r="G79" s="128"/>
      <c r="H79" s="10"/>
      <c r="I79" s="152"/>
      <c r="J79" s="124" t="str">
        <f t="shared" si="3"/>
        <v>Ingresar producto</v>
      </c>
      <c r="K79" s="230"/>
      <c r="L79" s="231"/>
    </row>
    <row r="80" spans="1:12" x14ac:dyDescent="0.25">
      <c r="A80" s="11"/>
      <c r="B80" s="128"/>
      <c r="C80" s="10"/>
      <c r="D80" s="10"/>
      <c r="E80" s="10"/>
      <c r="F80" s="10"/>
      <c r="G80" s="128"/>
      <c r="H80" s="10"/>
      <c r="I80" s="152"/>
      <c r="J80" s="124" t="str">
        <f t="shared" si="3"/>
        <v>Ingresar producto</v>
      </c>
      <c r="K80" s="230"/>
      <c r="L80" s="231"/>
    </row>
    <row r="81" spans="1:12" x14ac:dyDescent="0.25">
      <c r="A81" s="11"/>
      <c r="B81" s="128"/>
      <c r="C81" s="10"/>
      <c r="D81" s="10"/>
      <c r="E81" s="10"/>
      <c r="F81" s="10"/>
      <c r="G81" s="128"/>
      <c r="H81" s="10"/>
      <c r="I81" s="152"/>
      <c r="J81" s="124" t="str">
        <f t="shared" si="3"/>
        <v>Ingresar producto</v>
      </c>
      <c r="K81" s="230"/>
      <c r="L81" s="231"/>
    </row>
    <row r="82" spans="1:12" x14ac:dyDescent="0.25">
      <c r="A82" s="11"/>
      <c r="B82" s="128"/>
      <c r="C82" s="10"/>
      <c r="D82" s="10"/>
      <c r="E82" s="10"/>
      <c r="F82" s="10"/>
      <c r="G82" s="128"/>
      <c r="H82" s="10"/>
      <c r="I82" s="152"/>
      <c r="J82" s="124" t="str">
        <f t="shared" si="3"/>
        <v>Ingresar producto</v>
      </c>
      <c r="K82" s="230"/>
      <c r="L82" s="231"/>
    </row>
    <row r="83" spans="1:12" x14ac:dyDescent="0.25">
      <c r="A83" s="11"/>
      <c r="B83" s="128"/>
      <c r="C83" s="10"/>
      <c r="D83" s="10"/>
      <c r="E83" s="10"/>
      <c r="F83" s="10"/>
      <c r="G83" s="128"/>
      <c r="H83" s="10"/>
      <c r="I83" s="152"/>
      <c r="J83" s="124" t="str">
        <f t="shared" si="3"/>
        <v>Ingresar producto</v>
      </c>
      <c r="K83" s="230"/>
      <c r="L83" s="231"/>
    </row>
    <row r="84" spans="1:12" x14ac:dyDescent="0.25">
      <c r="A84" s="11"/>
      <c r="B84" s="128"/>
      <c r="C84" s="10"/>
      <c r="D84" s="10"/>
      <c r="E84" s="10"/>
      <c r="F84" s="10"/>
      <c r="G84" s="128"/>
      <c r="H84" s="10"/>
      <c r="I84" s="152"/>
      <c r="J84" s="124" t="str">
        <f t="shared" si="3"/>
        <v>Ingresar producto</v>
      </c>
      <c r="K84" s="230"/>
      <c r="L84" s="231"/>
    </row>
    <row r="85" spans="1:12" x14ac:dyDescent="0.25">
      <c r="A85" s="11"/>
      <c r="B85" s="128"/>
      <c r="C85" s="10"/>
      <c r="D85" s="10"/>
      <c r="E85" s="10"/>
      <c r="F85" s="10"/>
      <c r="G85" s="128"/>
      <c r="H85" s="10"/>
      <c r="I85" s="152"/>
      <c r="J85" s="124" t="str">
        <f t="shared" si="3"/>
        <v>Ingresar producto</v>
      </c>
      <c r="K85" s="230"/>
      <c r="L85" s="231"/>
    </row>
    <row r="86" spans="1:12" x14ac:dyDescent="0.25">
      <c r="A86" s="11"/>
      <c r="B86" s="128"/>
      <c r="C86" s="10"/>
      <c r="D86" s="10"/>
      <c r="E86" s="10"/>
      <c r="F86" s="10"/>
      <c r="G86" s="128"/>
      <c r="H86" s="10"/>
      <c r="I86" s="152"/>
      <c r="J86" s="124" t="str">
        <f t="shared" si="3"/>
        <v>Ingresar producto</v>
      </c>
      <c r="K86" s="230"/>
      <c r="L86" s="231"/>
    </row>
    <row r="87" spans="1:12" x14ac:dyDescent="0.25">
      <c r="A87" s="11"/>
      <c r="B87" s="128"/>
      <c r="C87" s="10"/>
      <c r="D87" s="10"/>
      <c r="E87" s="10"/>
      <c r="F87" s="10"/>
      <c r="G87" s="128"/>
      <c r="H87" s="10"/>
      <c r="I87" s="152"/>
      <c r="J87" s="124" t="str">
        <f t="shared" si="3"/>
        <v>Ingresar producto</v>
      </c>
      <c r="K87" s="230"/>
      <c r="L87" s="231"/>
    </row>
    <row r="88" spans="1:12" x14ac:dyDescent="0.25">
      <c r="A88" s="11"/>
      <c r="B88" s="128"/>
      <c r="C88" s="10"/>
      <c r="D88" s="10"/>
      <c r="E88" s="10"/>
      <c r="F88" s="10"/>
      <c r="G88" s="128"/>
      <c r="H88" s="10"/>
      <c r="I88" s="152"/>
      <c r="J88" s="124" t="str">
        <f t="shared" si="3"/>
        <v>Ingresar producto</v>
      </c>
      <c r="K88" s="230"/>
      <c r="L88" s="231"/>
    </row>
    <row r="89" spans="1:12" x14ac:dyDescent="0.25">
      <c r="A89" s="11"/>
      <c r="B89" s="128"/>
      <c r="C89" s="10"/>
      <c r="D89" s="10"/>
      <c r="E89" s="10"/>
      <c r="F89" s="10"/>
      <c r="G89" s="128"/>
      <c r="H89" s="10"/>
      <c r="I89" s="152"/>
      <c r="J89" s="124" t="str">
        <f t="shared" si="3"/>
        <v>Ingresar producto</v>
      </c>
      <c r="K89" s="230"/>
      <c r="L89" s="231"/>
    </row>
    <row r="90" spans="1:12" x14ac:dyDescent="0.25">
      <c r="A90" s="11"/>
      <c r="B90" s="128"/>
      <c r="C90" s="10"/>
      <c r="D90" s="10"/>
      <c r="E90" s="10"/>
      <c r="F90" s="10"/>
      <c r="G90" s="128"/>
      <c r="H90" s="10"/>
      <c r="I90" s="152"/>
      <c r="J90" s="124" t="str">
        <f t="shared" si="3"/>
        <v>Ingresar producto</v>
      </c>
      <c r="K90" s="230"/>
      <c r="L90" s="231"/>
    </row>
    <row r="91" spans="1:12" x14ac:dyDescent="0.25">
      <c r="A91" s="11"/>
      <c r="B91" s="128"/>
      <c r="C91" s="10"/>
      <c r="D91" s="10"/>
      <c r="E91" s="10"/>
      <c r="F91" s="10"/>
      <c r="G91" s="128"/>
      <c r="H91" s="10"/>
      <c r="I91" s="152"/>
      <c r="J91" s="124" t="str">
        <f t="shared" si="3"/>
        <v>Ingresar producto</v>
      </c>
      <c r="K91" s="230"/>
      <c r="L91" s="231"/>
    </row>
    <row r="92" spans="1:12" x14ac:dyDescent="0.25">
      <c r="A92" s="11"/>
      <c r="B92" s="128"/>
      <c r="C92" s="10"/>
      <c r="D92" s="10"/>
      <c r="E92" s="10"/>
      <c r="F92" s="10"/>
      <c r="G92" s="128"/>
      <c r="H92" s="10"/>
      <c r="I92" s="152"/>
      <c r="J92" s="124" t="str">
        <f t="shared" si="3"/>
        <v>Ingresar producto</v>
      </c>
      <c r="K92" s="230"/>
      <c r="L92" s="231"/>
    </row>
    <row r="93" spans="1:12" x14ac:dyDescent="0.25">
      <c r="A93" s="11"/>
      <c r="B93" s="128"/>
      <c r="C93" s="10"/>
      <c r="D93" s="10"/>
      <c r="E93" s="10"/>
      <c r="F93" s="10"/>
      <c r="G93" s="128"/>
      <c r="H93" s="10"/>
      <c r="I93" s="152"/>
      <c r="J93" s="124" t="str">
        <f t="shared" si="3"/>
        <v>Ingresar producto</v>
      </c>
      <c r="K93" s="230"/>
      <c r="L93" s="231"/>
    </row>
    <row r="94" spans="1:12" x14ac:dyDescent="0.25">
      <c r="A94" s="11"/>
      <c r="B94" s="128"/>
      <c r="C94" s="10"/>
      <c r="D94" s="10"/>
      <c r="E94" s="10"/>
      <c r="F94" s="10"/>
      <c r="G94" s="128"/>
      <c r="H94" s="10"/>
      <c r="I94" s="152"/>
      <c r="J94" s="124" t="str">
        <f t="shared" si="3"/>
        <v>Ingresar producto</v>
      </c>
      <c r="K94" s="230"/>
      <c r="L94" s="231"/>
    </row>
    <row r="95" spans="1:12" x14ac:dyDescent="0.25">
      <c r="A95" s="11"/>
      <c r="B95" s="128"/>
      <c r="C95" s="10"/>
      <c r="D95" s="10"/>
      <c r="E95" s="10"/>
      <c r="F95" s="10"/>
      <c r="G95" s="128"/>
      <c r="H95" s="10"/>
      <c r="I95" s="152"/>
      <c r="J95" s="124" t="str">
        <f t="shared" si="3"/>
        <v>Ingresar producto</v>
      </c>
      <c r="K95" s="230"/>
      <c r="L95" s="231"/>
    </row>
    <row r="96" spans="1:12" x14ac:dyDescent="0.25">
      <c r="A96" s="11"/>
      <c r="B96" s="128"/>
      <c r="C96" s="10"/>
      <c r="D96" s="10"/>
      <c r="E96" s="10"/>
      <c r="F96" s="10"/>
      <c r="G96" s="128"/>
      <c r="H96" s="10"/>
      <c r="I96" s="152"/>
      <c r="J96" s="124" t="str">
        <f t="shared" si="3"/>
        <v>Ingresar producto</v>
      </c>
      <c r="K96" s="230"/>
      <c r="L96" s="231"/>
    </row>
    <row r="97" spans="1:12" x14ac:dyDescent="0.25">
      <c r="A97" s="11"/>
      <c r="B97" s="128"/>
      <c r="C97" s="10"/>
      <c r="D97" s="10"/>
      <c r="E97" s="10"/>
      <c r="F97" s="10"/>
      <c r="G97" s="128"/>
      <c r="H97" s="10"/>
      <c r="I97" s="152"/>
      <c r="J97" s="124" t="str">
        <f t="shared" si="3"/>
        <v>Ingresar producto</v>
      </c>
      <c r="K97" s="230"/>
      <c r="L97" s="231"/>
    </row>
    <row r="98" spans="1:12" x14ac:dyDescent="0.25">
      <c r="A98" s="11"/>
      <c r="B98" s="128"/>
      <c r="C98" s="10"/>
      <c r="D98" s="10"/>
      <c r="E98" s="10"/>
      <c r="F98" s="10"/>
      <c r="G98" s="128"/>
      <c r="H98" s="10"/>
      <c r="I98" s="152"/>
      <c r="J98" s="124" t="str">
        <f t="shared" ref="J98:J100" si="4">IF(C98="","Ingresar producto",IF(I98=$AA$2,IF(H98&gt;2014,IF(H98&lt;2020,IF(B98=$X$2,IF(G98=$Z$2,"Patente Explotada",IF(G98=$Z$3,"Patente No Explotada","Verificar explotación de la patente")),IFERROR(VLOOKUP(B98,X99:Y119,2,FALSE),"Corregir Tipo de producto")),"Producto posterior al plazo"),"Producto previo a la vigencia"),IF(I98=$AA$4,IF(H98&gt;2014,IF(H98&lt;2020,IF(B98=$X$2,IF(G98=$Z$2,"Patente Explotada",IF(G98=$Z$3,"Patente No Explotada","Verificar explotación de la patente")),IFERROR(VLOOKUP(B98,X99:Y119,2,FALSE),"Corregir Tipo de producto")),"Producto posterior al plazo"),"Producto previo a la vigencia"),"Verificar producto")))</f>
        <v>Ingresar producto</v>
      </c>
      <c r="K98" s="230"/>
      <c r="L98" s="231"/>
    </row>
    <row r="99" spans="1:12" x14ac:dyDescent="0.25">
      <c r="A99" s="11"/>
      <c r="B99" s="128"/>
      <c r="C99" s="10"/>
      <c r="D99" s="10"/>
      <c r="E99" s="10"/>
      <c r="F99" s="10"/>
      <c r="G99" s="128"/>
      <c r="H99" s="10"/>
      <c r="I99" s="152"/>
      <c r="J99" s="124" t="str">
        <f t="shared" si="4"/>
        <v>Ingresar producto</v>
      </c>
      <c r="K99" s="230"/>
      <c r="L99" s="231"/>
    </row>
    <row r="100" spans="1:12" ht="15.75" thickBot="1" x14ac:dyDescent="0.3">
      <c r="A100" s="14"/>
      <c r="B100" s="129"/>
      <c r="C100" s="12"/>
      <c r="D100" s="12"/>
      <c r="E100" s="12"/>
      <c r="F100" s="12"/>
      <c r="G100" s="129"/>
      <c r="H100" s="12"/>
      <c r="I100" s="153"/>
      <c r="J100" s="154" t="str">
        <f t="shared" si="4"/>
        <v>Ingresar producto</v>
      </c>
      <c r="K100" s="236"/>
      <c r="L100" s="237"/>
    </row>
    <row r="101" spans="1:12" ht="15.75" thickTop="1" x14ac:dyDescent="0.25"/>
  </sheetData>
  <sheetProtection algorithmName="SHA-512" hashValue="RWWDOQVoQ43zc4q/Wn021CfS6h/gn7VIfRxMdmXuHMCr3XgXppFZKXVxF/ucbPrWuYL5zDf9Q9QVj2i5DLyUmg==" saltValue="SWDG4jXuoQcNEBFGDJtb0w==" spinCount="100000" sheet="1" selectLockedCells="1"/>
  <mergeCells count="106">
    <mergeCell ref="K96:L96"/>
    <mergeCell ref="K97:L97"/>
    <mergeCell ref="K98:L98"/>
    <mergeCell ref="K99:L99"/>
    <mergeCell ref="K100:L100"/>
    <mergeCell ref="K91:L91"/>
    <mergeCell ref="K92:L92"/>
    <mergeCell ref="K93:L93"/>
    <mergeCell ref="K94:L94"/>
    <mergeCell ref="K95:L95"/>
    <mergeCell ref="K86:L86"/>
    <mergeCell ref="K87:L87"/>
    <mergeCell ref="K88:L88"/>
    <mergeCell ref="K89:L89"/>
    <mergeCell ref="K90:L90"/>
    <mergeCell ref="K81:L81"/>
    <mergeCell ref="K82:L82"/>
    <mergeCell ref="K83:L83"/>
    <mergeCell ref="K84:L84"/>
    <mergeCell ref="K85:L85"/>
    <mergeCell ref="K76:L76"/>
    <mergeCell ref="K77:L77"/>
    <mergeCell ref="K78:L78"/>
    <mergeCell ref="K79:L79"/>
    <mergeCell ref="K80:L80"/>
    <mergeCell ref="K71:L71"/>
    <mergeCell ref="K72:L72"/>
    <mergeCell ref="K73:L73"/>
    <mergeCell ref="K74:L74"/>
    <mergeCell ref="K75:L75"/>
    <mergeCell ref="K66:L66"/>
    <mergeCell ref="K67:L67"/>
    <mergeCell ref="K68:L68"/>
    <mergeCell ref="K69:L69"/>
    <mergeCell ref="K70:L70"/>
    <mergeCell ref="K61:L61"/>
    <mergeCell ref="K62:L62"/>
    <mergeCell ref="K63:L63"/>
    <mergeCell ref="K64:L64"/>
    <mergeCell ref="K65:L65"/>
    <mergeCell ref="K56:L56"/>
    <mergeCell ref="K57:L57"/>
    <mergeCell ref="K58:L58"/>
    <mergeCell ref="K59:L59"/>
    <mergeCell ref="K60:L60"/>
    <mergeCell ref="K51:L51"/>
    <mergeCell ref="K52:L52"/>
    <mergeCell ref="K53:L53"/>
    <mergeCell ref="K54:L54"/>
    <mergeCell ref="K55:L55"/>
    <mergeCell ref="K46:L46"/>
    <mergeCell ref="K47:L47"/>
    <mergeCell ref="K48:L48"/>
    <mergeCell ref="K49:L49"/>
    <mergeCell ref="K50:L50"/>
    <mergeCell ref="K41:L41"/>
    <mergeCell ref="K42:L42"/>
    <mergeCell ref="K43:L43"/>
    <mergeCell ref="K44:L44"/>
    <mergeCell ref="K45:L45"/>
    <mergeCell ref="K36:L36"/>
    <mergeCell ref="K37:L37"/>
    <mergeCell ref="K38:L38"/>
    <mergeCell ref="K39:L39"/>
    <mergeCell ref="K40:L40"/>
    <mergeCell ref="K31:L31"/>
    <mergeCell ref="K32:L32"/>
    <mergeCell ref="K33:L33"/>
    <mergeCell ref="K34:L34"/>
    <mergeCell ref="K35:L35"/>
    <mergeCell ref="K27:L27"/>
    <mergeCell ref="K28:L28"/>
    <mergeCell ref="K29:L29"/>
    <mergeCell ref="K30:L30"/>
    <mergeCell ref="K21:L21"/>
    <mergeCell ref="K22:L22"/>
    <mergeCell ref="K23:L23"/>
    <mergeCell ref="K24:L24"/>
    <mergeCell ref="K25:L25"/>
    <mergeCell ref="K18:L18"/>
    <mergeCell ref="K19:L19"/>
    <mergeCell ref="K20:L20"/>
    <mergeCell ref="K11:L11"/>
    <mergeCell ref="K12:L12"/>
    <mergeCell ref="K13:L13"/>
    <mergeCell ref="K14:L14"/>
    <mergeCell ref="K15:L15"/>
    <mergeCell ref="K26:L26"/>
    <mergeCell ref="K9:L9"/>
    <mergeCell ref="K10:L10"/>
    <mergeCell ref="K1:L1"/>
    <mergeCell ref="K2:L2"/>
    <mergeCell ref="K3:L3"/>
    <mergeCell ref="K4:L4"/>
    <mergeCell ref="K5:L5"/>
    <mergeCell ref="K16:L16"/>
    <mergeCell ref="K17:L17"/>
    <mergeCell ref="N1:S1"/>
    <mergeCell ref="N2:P2"/>
    <mergeCell ref="N5:O6"/>
    <mergeCell ref="N7:R7"/>
    <mergeCell ref="N3:P3"/>
    <mergeCell ref="N4:P4"/>
    <mergeCell ref="K6:L6"/>
    <mergeCell ref="K7:L7"/>
    <mergeCell ref="K8:L8"/>
  </mergeCells>
  <dataValidations count="4">
    <dataValidation type="list" allowBlank="1" showInputMessage="1" showErrorMessage="1" sqref="B101">
      <formula1>$X$3:$X$23</formula1>
    </dataValidation>
    <dataValidation type="list" allowBlank="1" showInputMessage="1" showErrorMessage="1" sqref="B2:B100">
      <formula1>$X$2:$X$23</formula1>
    </dataValidation>
    <dataValidation type="list" allowBlank="1" showInputMessage="1" showErrorMessage="1" sqref="G2:G100">
      <formula1>$Z$2:$Z$4</formula1>
    </dataValidation>
    <dataValidation type="list" allowBlank="1" showInputMessage="1" showErrorMessage="1" sqref="I2:I100">
      <formula1>$AA$2:$AA$4</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A101"/>
  <sheetViews>
    <sheetView showGridLines="0" workbookViewId="0">
      <selection activeCell="A4" sqref="A4"/>
    </sheetView>
  </sheetViews>
  <sheetFormatPr baseColWidth="10" defaultRowHeight="15" x14ac:dyDescent="0.25"/>
  <cols>
    <col min="1" max="1" width="11.42578125" style="139"/>
    <col min="2" max="2" width="21.5703125" style="139" customWidth="1"/>
    <col min="3" max="3" width="28.7109375" style="139" customWidth="1"/>
    <col min="4" max="4" width="27.140625" style="139" customWidth="1"/>
    <col min="5" max="5" width="22.7109375" style="139" customWidth="1"/>
    <col min="6" max="6" width="38.85546875" style="139" customWidth="1"/>
    <col min="7" max="7" width="11.42578125" style="139"/>
    <col min="8" max="8" width="23.140625" style="139" customWidth="1"/>
    <col min="9" max="9" width="36.28515625" style="139" bestFit="1" customWidth="1"/>
    <col min="10" max="13" width="36.28515625" style="139" customWidth="1"/>
    <col min="14" max="19" width="11.42578125" style="139"/>
    <col min="20" max="20" width="15.7109375" style="139" customWidth="1"/>
    <col min="21" max="23" width="11.42578125" style="139"/>
    <col min="24" max="29" width="11.42578125" style="139" customWidth="1"/>
    <col min="30" max="16384" width="11.42578125" style="139"/>
  </cols>
  <sheetData>
    <row r="1" spans="1:27" ht="16.5" thickTop="1" thickBot="1" x14ac:dyDescent="0.3">
      <c r="A1" s="145" t="s">
        <v>0</v>
      </c>
      <c r="B1" s="146" t="s">
        <v>20</v>
      </c>
      <c r="C1" s="146" t="s">
        <v>21</v>
      </c>
      <c r="D1" s="146" t="s">
        <v>27</v>
      </c>
      <c r="E1" s="146" t="s">
        <v>28</v>
      </c>
      <c r="F1" s="146" t="s">
        <v>29</v>
      </c>
      <c r="G1" s="146" t="s">
        <v>358</v>
      </c>
      <c r="H1" s="146" t="s">
        <v>30</v>
      </c>
      <c r="I1" s="146" t="s">
        <v>132</v>
      </c>
      <c r="J1" s="146" t="s">
        <v>175</v>
      </c>
      <c r="K1" s="146" t="s">
        <v>237</v>
      </c>
      <c r="L1" s="242" t="s">
        <v>174</v>
      </c>
      <c r="M1" s="243"/>
      <c r="O1" s="223" t="s">
        <v>91</v>
      </c>
      <c r="P1" s="224"/>
      <c r="Q1" s="224"/>
      <c r="R1" s="224"/>
      <c r="S1" s="224"/>
      <c r="T1" s="225"/>
      <c r="Y1" s="139" t="s">
        <v>20</v>
      </c>
      <c r="Z1" s="139" t="s">
        <v>21</v>
      </c>
      <c r="AA1" s="139" t="s">
        <v>176</v>
      </c>
    </row>
    <row r="2" spans="1:27" ht="15.75" thickBot="1" x14ac:dyDescent="0.3">
      <c r="A2" s="25"/>
      <c r="B2" s="126"/>
      <c r="C2" s="126"/>
      <c r="D2" s="24"/>
      <c r="E2" s="24"/>
      <c r="F2" s="24"/>
      <c r="G2" s="24"/>
      <c r="H2" s="24"/>
      <c r="I2" s="24"/>
      <c r="J2" s="126"/>
      <c r="K2" s="123" t="str">
        <f>IF(D2="","Ingresar producto",IF(J2=$AA$2,IF(I2&lt;2020,IF(I2&gt;2014,IF(B2=$Y$2,IF(C2=$Z$3,"Doctorado finalizado",IF(C2=$Z$2,"Matriculado en Doctorado","Revisar estado del estudiante")),IF(B2=$Y$3,IF(C2=$Z$3,"Maestría Finalizada",IF(C2=$Z$2,"Matriculado en maestría","Revisar estado del estudiante")),IF(B2=$Y$4,IF(C2=$Z$4,"Joven investigador de Colciencias",IF(C2=$Z$5,"Joven investigador UdeA","Revisar tipo de joven investigador")),"Verificar nivel de formación"))),"Producto previo a la vigencia"),"Producto posterior al plazo"),IF(J2=$AA$4,IF(I2&lt;2020,IF(I2&gt;2014,IF(B2=$Y$2,IF(C2=$Z$3,"Doctorado finalizado",IF(C2=$Z$2,"Matriculado en Doctorado","Revisar estado del estudiante")),IF(B2=$Y$3,IF(C2=$Z$3,"Maestría Finalizada",IF(C2=$Z$2,"Matriculado en maestría","Revisar estado del estudiante")),IF(B2=$Y$4,IF(C2=$Z$4,"Joven Investigador de Colciencias",IF(C2=$Z$5,"Joven investigador UdeA","Revisar tipo de joven investigador")),"Verificar nivel de formación"))),"Producto previo a la vigencia"),"Producto posterior al plazo"),"Verificar Producto")))</f>
        <v>Ingresar producto</v>
      </c>
      <c r="L2" s="244"/>
      <c r="M2" s="245"/>
      <c r="O2" s="226" t="s">
        <v>126</v>
      </c>
      <c r="P2" s="227"/>
      <c r="Q2" s="227"/>
      <c r="R2" s="22" t="s">
        <v>95</v>
      </c>
      <c r="S2" s="22" t="s">
        <v>127</v>
      </c>
      <c r="T2" s="23" t="s">
        <v>128</v>
      </c>
      <c r="Y2" s="139" t="s">
        <v>22</v>
      </c>
      <c r="Z2" s="139" t="s">
        <v>25</v>
      </c>
      <c r="AA2" s="139" t="s">
        <v>171</v>
      </c>
    </row>
    <row r="3" spans="1:27" x14ac:dyDescent="0.25">
      <c r="A3" s="8"/>
      <c r="B3" s="127"/>
      <c r="C3" s="127"/>
      <c r="D3" s="9"/>
      <c r="E3" s="9"/>
      <c r="F3" s="9"/>
      <c r="G3" s="9"/>
      <c r="H3" s="9"/>
      <c r="I3" s="9"/>
      <c r="J3" s="127"/>
      <c r="K3" s="123" t="str">
        <f t="shared" ref="K3:K66" si="0">IF(D3="","Ingresar producto",IF(J3=$AA$2,IF(I3&lt;2020,IF(I3&gt;2014,IF(B3=$Y$2,IF(C3=$Z$3,"Doctorado finalizado",IF(C3=$Z$2,"Matriculado en Doctorado","Revisar estado del estudiante")),IF(B3=$Y$3,IF(C3=$Z$3,"Maestría Finalizada",IF(C3=$Z$2,"Matriculado en maestría","Revisar estado del estudiante")),IF(B3=$Y$4,IF(C3=$Z$4,"Joven investigador de Colciencias",IF(C3=$Z$5,"Joven investigador UdeA","Revisar tipo de joven investigador")),"Verificar nivel de formación"))),"Producto previo a la vigencia"),"Producto posterior al plazo"),IF(J3=$AA$4,IF(I3&lt;2020,IF(I3&gt;2014,IF(B3=$Y$2,IF(C3=$Z$3,"Doctorado finalizado",IF(C3=$Z$2,"Matriculado en Doctorado","Revisar estado del estudiante")),IF(B3=$Y$3,IF(C3=$Z$3,"Maestría Finalizada",IF(C3=$Z$2,"Matriculado en maestría","Revisar estado del estudiante")),IF(B3=$Y$4,IF(C3=$Z$4,"Joven Investigador de Colciencias",IF(C3=$Z$5,"Joven investigador UdeA","Revisar tipo de joven investigador")),"Verificar nivel de formación"))),"Producto previo a la vigencia"),"Producto posterior al plazo"),"Verificar Producto")))</f>
        <v>Ingresar producto</v>
      </c>
      <c r="L3" s="238"/>
      <c r="M3" s="239"/>
      <c r="O3" s="221" t="s">
        <v>146</v>
      </c>
      <c r="P3" s="222"/>
      <c r="Q3" s="222"/>
      <c r="R3" s="15">
        <v>6</v>
      </c>
      <c r="S3" s="20">
        <f>Calculadora!F38</f>
        <v>0</v>
      </c>
      <c r="T3" s="142">
        <f>R3*S3</f>
        <v>0</v>
      </c>
      <c r="Y3" s="139" t="s">
        <v>23</v>
      </c>
      <c r="Z3" s="139" t="s">
        <v>24</v>
      </c>
      <c r="AA3" s="139" t="s">
        <v>172</v>
      </c>
    </row>
    <row r="4" spans="1:27" x14ac:dyDescent="0.25">
      <c r="A4" s="8"/>
      <c r="B4" s="127"/>
      <c r="C4" s="127"/>
      <c r="D4" s="9"/>
      <c r="E4" s="9"/>
      <c r="F4" s="9"/>
      <c r="G4" s="9"/>
      <c r="H4" s="9"/>
      <c r="I4" s="9"/>
      <c r="J4" s="127"/>
      <c r="K4" s="123" t="str">
        <f>IF(D4="","Ingresar producto",IF(J4=$AA$2,IF(I4&lt;2020,IF(I4&gt;2014,IF(B4=$Y$2,IF(C4=$Z$3,"Doctorado finalizado",IF(C4=$Z$2,"Matriculado en Doctorado","Revisar estado del estudiante")),IF(B4=$Y$3,IF(C4=$Z$3,"Maestría Finalizada",IF(C4=$Z$2,"Matriculado en maestría","Revisar estado del estudiante")),IF(B4=$Y$4,IF(C4=$Z$4,"Joven investigador de Colciencias",IF(C4=$Z$5,"Joven investigador UdeA","Revisar tipo de joven investigador")),"Verificar nivel de formación"))),"Producto previo a la vigencia"),"Producto posterior al plazo"),IF(J4=$AA$4,IF(I4&lt;2020,IF(I4&gt;2014,IF(B4=$Y$2,IF(C4=$Z$3,"Doctorado finalizado",IF(C4=$Z$2,"Matriculado en Doctorado","Revisar estado del estudiante")),IF(B4=$Y$3,IF(C4=$Z$3,"Maestría Finalizada",IF(C4=$Z$2,"Matriculado en maestría","Revisar estado del estudiante")),IF(B4=$Y$4,IF(C4=$Z$4,"Joven Investigador de Colciencias",IF(C4=$Z$5,"Joven investigador UdeA","Revisar tipo de joven investigador")),"Verificar nivel de formación"))),"Producto previo a la vigencia"),"Producto posterior al plazo"),"Verificar Producto")))</f>
        <v>Ingresar producto</v>
      </c>
      <c r="L4" s="238"/>
      <c r="M4" s="239"/>
      <c r="O4" s="214" t="s">
        <v>147</v>
      </c>
      <c r="P4" s="215"/>
      <c r="Q4" s="215"/>
      <c r="R4" s="16">
        <v>4</v>
      </c>
      <c r="S4" s="21">
        <f>Calculadora!F39</f>
        <v>0</v>
      </c>
      <c r="T4" s="143">
        <f t="shared" ref="T4:T9" si="1">R4*S4</f>
        <v>0</v>
      </c>
      <c r="Y4" s="139" t="s">
        <v>238</v>
      </c>
      <c r="Z4" s="139" t="s">
        <v>130</v>
      </c>
      <c r="AA4" s="147" t="s">
        <v>185</v>
      </c>
    </row>
    <row r="5" spans="1:27" x14ac:dyDescent="0.25">
      <c r="A5" s="8"/>
      <c r="B5" s="127"/>
      <c r="C5" s="127"/>
      <c r="D5" s="9"/>
      <c r="E5" s="9"/>
      <c r="F5" s="9"/>
      <c r="G5" s="9"/>
      <c r="H5" s="9"/>
      <c r="I5" s="9"/>
      <c r="J5" s="127"/>
      <c r="K5" s="123" t="str">
        <f t="shared" si="0"/>
        <v>Ingresar producto</v>
      </c>
      <c r="L5" s="238"/>
      <c r="M5" s="239"/>
      <c r="O5" s="214" t="s">
        <v>148</v>
      </c>
      <c r="P5" s="215"/>
      <c r="Q5" s="215"/>
      <c r="R5" s="16">
        <v>1</v>
      </c>
      <c r="S5" s="21">
        <f>Calculadora!F40</f>
        <v>0</v>
      </c>
      <c r="T5" s="143">
        <f t="shared" si="1"/>
        <v>0</v>
      </c>
      <c r="Z5" s="139" t="s">
        <v>131</v>
      </c>
    </row>
    <row r="6" spans="1:27" x14ac:dyDescent="0.25">
      <c r="A6" s="8"/>
      <c r="B6" s="127"/>
      <c r="C6" s="127"/>
      <c r="D6" s="9"/>
      <c r="E6" s="9"/>
      <c r="F6" s="9"/>
      <c r="G6" s="9"/>
      <c r="H6" s="9"/>
      <c r="I6" s="9"/>
      <c r="J6" s="127"/>
      <c r="K6" s="123" t="str">
        <f t="shared" si="0"/>
        <v>Ingresar producto</v>
      </c>
      <c r="L6" s="238"/>
      <c r="M6" s="239"/>
      <c r="O6" s="214" t="s">
        <v>149</v>
      </c>
      <c r="P6" s="215"/>
      <c r="Q6" s="215"/>
      <c r="R6" s="148">
        <v>3</v>
      </c>
      <c r="S6" s="21">
        <f>Calculadora!F41</f>
        <v>0</v>
      </c>
      <c r="T6" s="143">
        <f t="shared" si="1"/>
        <v>0</v>
      </c>
    </row>
    <row r="7" spans="1:27" x14ac:dyDescent="0.25">
      <c r="A7" s="8"/>
      <c r="B7" s="127"/>
      <c r="C7" s="127"/>
      <c r="D7" s="9"/>
      <c r="E7" s="9"/>
      <c r="F7" s="9"/>
      <c r="G7" s="9"/>
      <c r="H7" s="9"/>
      <c r="I7" s="9"/>
      <c r="J7" s="127"/>
      <c r="K7" s="123" t="str">
        <f t="shared" si="0"/>
        <v>Ingresar producto</v>
      </c>
      <c r="L7" s="238"/>
      <c r="M7" s="239"/>
      <c r="O7" s="214" t="s">
        <v>150</v>
      </c>
      <c r="P7" s="215"/>
      <c r="Q7" s="215"/>
      <c r="R7" s="16">
        <v>2</v>
      </c>
      <c r="S7" s="21">
        <f>Calculadora!F42</f>
        <v>0</v>
      </c>
      <c r="T7" s="143">
        <f t="shared" si="1"/>
        <v>0</v>
      </c>
    </row>
    <row r="8" spans="1:27" x14ac:dyDescent="0.25">
      <c r="A8" s="8"/>
      <c r="B8" s="127"/>
      <c r="C8" s="127"/>
      <c r="D8" s="9"/>
      <c r="E8" s="9"/>
      <c r="F8" s="9"/>
      <c r="G8" s="9"/>
      <c r="H8" s="9"/>
      <c r="I8" s="9"/>
      <c r="J8" s="127"/>
      <c r="K8" s="123" t="str">
        <f t="shared" si="0"/>
        <v>Ingresar producto</v>
      </c>
      <c r="L8" s="238"/>
      <c r="M8" s="239"/>
      <c r="O8" s="214" t="s">
        <v>152</v>
      </c>
      <c r="P8" s="215"/>
      <c r="Q8" s="215"/>
      <c r="R8" s="16">
        <v>2</v>
      </c>
      <c r="S8" s="21">
        <f>Calculadora!F43</f>
        <v>0</v>
      </c>
      <c r="T8" s="143">
        <f t="shared" si="1"/>
        <v>0</v>
      </c>
    </row>
    <row r="9" spans="1:27" x14ac:dyDescent="0.25">
      <c r="A9" s="8"/>
      <c r="B9" s="127"/>
      <c r="C9" s="127"/>
      <c r="D9" s="9"/>
      <c r="E9" s="9"/>
      <c r="F9" s="9"/>
      <c r="G9" s="9"/>
      <c r="H9" s="9"/>
      <c r="I9" s="9"/>
      <c r="J9" s="127"/>
      <c r="K9" s="123" t="str">
        <f t="shared" si="0"/>
        <v>Ingresar producto</v>
      </c>
      <c r="L9" s="238"/>
      <c r="M9" s="239"/>
      <c r="O9" s="214" t="s">
        <v>151</v>
      </c>
      <c r="P9" s="215"/>
      <c r="Q9" s="215" t="s">
        <v>47</v>
      </c>
      <c r="R9" s="16">
        <v>1</v>
      </c>
      <c r="S9" s="21">
        <f>Calculadora!F44</f>
        <v>0</v>
      </c>
      <c r="T9" s="143">
        <f t="shared" si="1"/>
        <v>0</v>
      </c>
    </row>
    <row r="10" spans="1:27" ht="15.75" thickBot="1" x14ac:dyDescent="0.3">
      <c r="A10" s="8"/>
      <c r="B10" s="127"/>
      <c r="C10" s="127"/>
      <c r="D10" s="9"/>
      <c r="E10" s="9"/>
      <c r="F10" s="9"/>
      <c r="G10" s="9"/>
      <c r="H10" s="9"/>
      <c r="I10" s="9"/>
      <c r="J10" s="127"/>
      <c r="K10" s="123" t="str">
        <f t="shared" si="0"/>
        <v>Ingresar producto</v>
      </c>
      <c r="L10" s="238"/>
      <c r="M10" s="239"/>
      <c r="O10" s="216" t="s">
        <v>177</v>
      </c>
      <c r="P10" s="217"/>
      <c r="Q10" s="217"/>
      <c r="R10" s="217"/>
      <c r="S10" s="217"/>
      <c r="T10" s="144">
        <f>SUM(T3:T9)</f>
        <v>0</v>
      </c>
    </row>
    <row r="11" spans="1:27" ht="15.75" thickTop="1" x14ac:dyDescent="0.25">
      <c r="A11" s="8"/>
      <c r="B11" s="127"/>
      <c r="C11" s="127"/>
      <c r="D11" s="9"/>
      <c r="E11" s="9"/>
      <c r="F11" s="9"/>
      <c r="G11" s="9"/>
      <c r="H11" s="9"/>
      <c r="I11" s="9"/>
      <c r="J11" s="127"/>
      <c r="K11" s="123" t="str">
        <f t="shared" si="0"/>
        <v>Ingresar producto</v>
      </c>
      <c r="L11" s="238"/>
      <c r="M11" s="239"/>
    </row>
    <row r="12" spans="1:27" x14ac:dyDescent="0.25">
      <c r="A12" s="11"/>
      <c r="B12" s="127"/>
      <c r="C12" s="127"/>
      <c r="D12" s="9"/>
      <c r="E12" s="10"/>
      <c r="F12" s="10"/>
      <c r="G12" s="10"/>
      <c r="H12" s="10"/>
      <c r="I12" s="10"/>
      <c r="J12" s="128"/>
      <c r="K12" s="123" t="str">
        <f t="shared" si="0"/>
        <v>Ingresar producto</v>
      </c>
      <c r="L12" s="238"/>
      <c r="M12" s="239"/>
    </row>
    <row r="13" spans="1:27" x14ac:dyDescent="0.25">
      <c r="A13" s="11"/>
      <c r="B13" s="128"/>
      <c r="C13" s="128"/>
      <c r="D13" s="9"/>
      <c r="E13" s="10"/>
      <c r="F13" s="10"/>
      <c r="G13" s="10"/>
      <c r="H13" s="10"/>
      <c r="I13" s="10"/>
      <c r="J13" s="128"/>
      <c r="K13" s="123" t="str">
        <f t="shared" si="0"/>
        <v>Ingresar producto</v>
      </c>
      <c r="L13" s="238"/>
      <c r="M13" s="239"/>
    </row>
    <row r="14" spans="1:27" x14ac:dyDescent="0.25">
      <c r="A14" s="11"/>
      <c r="B14" s="128"/>
      <c r="C14" s="128"/>
      <c r="D14" s="9"/>
      <c r="E14" s="10"/>
      <c r="F14" s="10"/>
      <c r="G14" s="10"/>
      <c r="H14" s="10"/>
      <c r="I14" s="10"/>
      <c r="J14" s="128"/>
      <c r="K14" s="123" t="str">
        <f t="shared" si="0"/>
        <v>Ingresar producto</v>
      </c>
      <c r="L14" s="238"/>
      <c r="M14" s="239"/>
    </row>
    <row r="15" spans="1:27" x14ac:dyDescent="0.25">
      <c r="A15" s="11"/>
      <c r="B15" s="128"/>
      <c r="C15" s="128"/>
      <c r="D15" s="9"/>
      <c r="E15" s="10"/>
      <c r="F15" s="10"/>
      <c r="G15" s="10"/>
      <c r="H15" s="10"/>
      <c r="I15" s="10"/>
      <c r="J15" s="128"/>
      <c r="K15" s="123" t="str">
        <f t="shared" si="0"/>
        <v>Ingresar producto</v>
      </c>
      <c r="L15" s="238"/>
      <c r="M15" s="239"/>
    </row>
    <row r="16" spans="1:27" x14ac:dyDescent="0.25">
      <c r="A16" s="11"/>
      <c r="B16" s="128"/>
      <c r="C16" s="128"/>
      <c r="D16" s="9"/>
      <c r="E16" s="10"/>
      <c r="F16" s="10"/>
      <c r="G16" s="10"/>
      <c r="H16" s="10"/>
      <c r="I16" s="10"/>
      <c r="J16" s="128"/>
      <c r="K16" s="123" t="str">
        <f t="shared" si="0"/>
        <v>Ingresar producto</v>
      </c>
      <c r="L16" s="238"/>
      <c r="M16" s="239"/>
    </row>
    <row r="17" spans="1:13" x14ac:dyDescent="0.25">
      <c r="A17" s="11"/>
      <c r="B17" s="128"/>
      <c r="C17" s="128"/>
      <c r="D17" s="9"/>
      <c r="E17" s="10"/>
      <c r="F17" s="10"/>
      <c r="G17" s="10"/>
      <c r="H17" s="10"/>
      <c r="I17" s="10"/>
      <c r="J17" s="128"/>
      <c r="K17" s="123" t="str">
        <f t="shared" si="0"/>
        <v>Ingresar producto</v>
      </c>
      <c r="L17" s="238"/>
      <c r="M17" s="239"/>
    </row>
    <row r="18" spans="1:13" x14ac:dyDescent="0.25">
      <c r="A18" s="11"/>
      <c r="B18" s="128"/>
      <c r="C18" s="128"/>
      <c r="D18" s="9"/>
      <c r="E18" s="10"/>
      <c r="F18" s="10"/>
      <c r="G18" s="10"/>
      <c r="H18" s="10"/>
      <c r="I18" s="10"/>
      <c r="J18" s="128"/>
      <c r="K18" s="123" t="str">
        <f t="shared" si="0"/>
        <v>Ingresar producto</v>
      </c>
      <c r="L18" s="238"/>
      <c r="M18" s="239"/>
    </row>
    <row r="19" spans="1:13" x14ac:dyDescent="0.25">
      <c r="A19" s="11"/>
      <c r="B19" s="128"/>
      <c r="C19" s="128"/>
      <c r="D19" s="9"/>
      <c r="E19" s="10"/>
      <c r="F19" s="10"/>
      <c r="G19" s="10"/>
      <c r="H19" s="10"/>
      <c r="I19" s="10"/>
      <c r="J19" s="128"/>
      <c r="K19" s="123" t="str">
        <f t="shared" si="0"/>
        <v>Ingresar producto</v>
      </c>
      <c r="L19" s="238"/>
      <c r="M19" s="239"/>
    </row>
    <row r="20" spans="1:13" x14ac:dyDescent="0.25">
      <c r="A20" s="11"/>
      <c r="B20" s="128"/>
      <c r="C20" s="128"/>
      <c r="D20" s="9"/>
      <c r="E20" s="10"/>
      <c r="F20" s="10"/>
      <c r="G20" s="10"/>
      <c r="H20" s="10"/>
      <c r="I20" s="10"/>
      <c r="J20" s="128"/>
      <c r="K20" s="123" t="str">
        <f t="shared" si="0"/>
        <v>Ingresar producto</v>
      </c>
      <c r="L20" s="238"/>
      <c r="M20" s="239"/>
    </row>
    <row r="21" spans="1:13" x14ac:dyDescent="0.25">
      <c r="A21" s="11"/>
      <c r="B21" s="128"/>
      <c r="C21" s="128"/>
      <c r="D21" s="9"/>
      <c r="E21" s="10"/>
      <c r="F21" s="10"/>
      <c r="G21" s="10"/>
      <c r="H21" s="10"/>
      <c r="I21" s="10"/>
      <c r="J21" s="128"/>
      <c r="K21" s="123" t="str">
        <f t="shared" si="0"/>
        <v>Ingresar producto</v>
      </c>
      <c r="L21" s="238"/>
      <c r="M21" s="239"/>
    </row>
    <row r="22" spans="1:13" x14ac:dyDescent="0.25">
      <c r="A22" s="11"/>
      <c r="B22" s="128"/>
      <c r="C22" s="128"/>
      <c r="D22" s="9"/>
      <c r="E22" s="10"/>
      <c r="F22" s="10"/>
      <c r="G22" s="10"/>
      <c r="H22" s="10"/>
      <c r="I22" s="10"/>
      <c r="J22" s="128"/>
      <c r="K22" s="123" t="str">
        <f t="shared" si="0"/>
        <v>Ingresar producto</v>
      </c>
      <c r="L22" s="238"/>
      <c r="M22" s="239"/>
    </row>
    <row r="23" spans="1:13" x14ac:dyDescent="0.25">
      <c r="A23" s="11"/>
      <c r="B23" s="128"/>
      <c r="C23" s="128"/>
      <c r="D23" s="9"/>
      <c r="E23" s="10"/>
      <c r="F23" s="10"/>
      <c r="G23" s="10"/>
      <c r="H23" s="10"/>
      <c r="I23" s="10"/>
      <c r="J23" s="128"/>
      <c r="K23" s="123" t="str">
        <f t="shared" si="0"/>
        <v>Ingresar producto</v>
      </c>
      <c r="L23" s="238"/>
      <c r="M23" s="239"/>
    </row>
    <row r="24" spans="1:13" x14ac:dyDescent="0.25">
      <c r="A24" s="11"/>
      <c r="B24" s="128"/>
      <c r="C24" s="128"/>
      <c r="D24" s="9"/>
      <c r="E24" s="10"/>
      <c r="F24" s="10"/>
      <c r="G24" s="10"/>
      <c r="H24" s="10"/>
      <c r="I24" s="10"/>
      <c r="J24" s="128"/>
      <c r="K24" s="123" t="str">
        <f t="shared" si="0"/>
        <v>Ingresar producto</v>
      </c>
      <c r="L24" s="238"/>
      <c r="M24" s="239"/>
    </row>
    <row r="25" spans="1:13" x14ac:dyDescent="0.25">
      <c r="A25" s="11"/>
      <c r="B25" s="128"/>
      <c r="C25" s="128"/>
      <c r="D25" s="9"/>
      <c r="E25" s="10"/>
      <c r="F25" s="10"/>
      <c r="G25" s="10"/>
      <c r="H25" s="10"/>
      <c r="I25" s="10"/>
      <c r="J25" s="128"/>
      <c r="K25" s="123" t="str">
        <f t="shared" si="0"/>
        <v>Ingresar producto</v>
      </c>
      <c r="L25" s="238"/>
      <c r="M25" s="239"/>
    </row>
    <row r="26" spans="1:13" x14ac:dyDescent="0.25">
      <c r="A26" s="11"/>
      <c r="B26" s="128"/>
      <c r="C26" s="128"/>
      <c r="D26" s="9"/>
      <c r="E26" s="10"/>
      <c r="F26" s="10"/>
      <c r="G26" s="10"/>
      <c r="H26" s="10"/>
      <c r="I26" s="10"/>
      <c r="J26" s="128"/>
      <c r="K26" s="123" t="str">
        <f t="shared" si="0"/>
        <v>Ingresar producto</v>
      </c>
      <c r="L26" s="238"/>
      <c r="M26" s="239"/>
    </row>
    <row r="27" spans="1:13" x14ac:dyDescent="0.25">
      <c r="A27" s="11"/>
      <c r="B27" s="128"/>
      <c r="C27" s="128"/>
      <c r="D27" s="9"/>
      <c r="E27" s="10"/>
      <c r="F27" s="10"/>
      <c r="G27" s="10"/>
      <c r="H27" s="10"/>
      <c r="I27" s="10"/>
      <c r="J27" s="128"/>
      <c r="K27" s="123" t="str">
        <f t="shared" si="0"/>
        <v>Ingresar producto</v>
      </c>
      <c r="L27" s="238"/>
      <c r="M27" s="239"/>
    </row>
    <row r="28" spans="1:13" x14ac:dyDescent="0.25">
      <c r="A28" s="11"/>
      <c r="B28" s="128"/>
      <c r="C28" s="128"/>
      <c r="D28" s="9"/>
      <c r="E28" s="10"/>
      <c r="F28" s="10"/>
      <c r="G28" s="10"/>
      <c r="H28" s="10"/>
      <c r="I28" s="10"/>
      <c r="J28" s="128"/>
      <c r="K28" s="123" t="str">
        <f t="shared" si="0"/>
        <v>Ingresar producto</v>
      </c>
      <c r="L28" s="238"/>
      <c r="M28" s="239"/>
    </row>
    <row r="29" spans="1:13" x14ac:dyDescent="0.25">
      <c r="A29" s="11"/>
      <c r="B29" s="128"/>
      <c r="C29" s="128"/>
      <c r="D29" s="9"/>
      <c r="E29" s="10"/>
      <c r="F29" s="10"/>
      <c r="G29" s="10"/>
      <c r="H29" s="10"/>
      <c r="I29" s="10"/>
      <c r="J29" s="128"/>
      <c r="K29" s="123" t="str">
        <f t="shared" si="0"/>
        <v>Ingresar producto</v>
      </c>
      <c r="L29" s="238"/>
      <c r="M29" s="239"/>
    </row>
    <row r="30" spans="1:13" x14ac:dyDescent="0.25">
      <c r="A30" s="11"/>
      <c r="B30" s="128"/>
      <c r="C30" s="128"/>
      <c r="D30" s="9"/>
      <c r="E30" s="10"/>
      <c r="F30" s="10"/>
      <c r="G30" s="10"/>
      <c r="H30" s="10"/>
      <c r="I30" s="10"/>
      <c r="J30" s="128"/>
      <c r="K30" s="123" t="str">
        <f t="shared" si="0"/>
        <v>Ingresar producto</v>
      </c>
      <c r="L30" s="238"/>
      <c r="M30" s="239"/>
    </row>
    <row r="31" spans="1:13" x14ac:dyDescent="0.25">
      <c r="A31" s="11"/>
      <c r="B31" s="128"/>
      <c r="C31" s="128"/>
      <c r="D31" s="9"/>
      <c r="E31" s="10"/>
      <c r="F31" s="10"/>
      <c r="G31" s="10"/>
      <c r="H31" s="10"/>
      <c r="I31" s="10"/>
      <c r="J31" s="128"/>
      <c r="K31" s="123" t="str">
        <f t="shared" si="0"/>
        <v>Ingresar producto</v>
      </c>
      <c r="L31" s="238"/>
      <c r="M31" s="239"/>
    </row>
    <row r="32" spans="1:13" x14ac:dyDescent="0.25">
      <c r="A32" s="11"/>
      <c r="B32" s="128"/>
      <c r="C32" s="128"/>
      <c r="D32" s="9"/>
      <c r="E32" s="10"/>
      <c r="F32" s="10"/>
      <c r="G32" s="10"/>
      <c r="H32" s="10"/>
      <c r="I32" s="10"/>
      <c r="J32" s="128"/>
      <c r="K32" s="123" t="str">
        <f t="shared" si="0"/>
        <v>Ingresar producto</v>
      </c>
      <c r="L32" s="238"/>
      <c r="M32" s="239"/>
    </row>
    <row r="33" spans="1:13" x14ac:dyDescent="0.25">
      <c r="A33" s="11"/>
      <c r="B33" s="128"/>
      <c r="C33" s="128"/>
      <c r="D33" s="9"/>
      <c r="E33" s="10"/>
      <c r="F33" s="10"/>
      <c r="G33" s="10"/>
      <c r="H33" s="10"/>
      <c r="I33" s="10"/>
      <c r="J33" s="128"/>
      <c r="K33" s="123" t="str">
        <f t="shared" si="0"/>
        <v>Ingresar producto</v>
      </c>
      <c r="L33" s="238"/>
      <c r="M33" s="239"/>
    </row>
    <row r="34" spans="1:13" x14ac:dyDescent="0.25">
      <c r="A34" s="11"/>
      <c r="B34" s="128"/>
      <c r="C34" s="128"/>
      <c r="D34" s="9"/>
      <c r="E34" s="10"/>
      <c r="F34" s="10"/>
      <c r="G34" s="10"/>
      <c r="H34" s="10"/>
      <c r="I34" s="10"/>
      <c r="J34" s="128"/>
      <c r="K34" s="123" t="str">
        <f t="shared" si="0"/>
        <v>Ingresar producto</v>
      </c>
      <c r="L34" s="238"/>
      <c r="M34" s="239"/>
    </row>
    <row r="35" spans="1:13" x14ac:dyDescent="0.25">
      <c r="A35" s="11"/>
      <c r="B35" s="128"/>
      <c r="C35" s="128"/>
      <c r="D35" s="10"/>
      <c r="E35" s="10"/>
      <c r="F35" s="10"/>
      <c r="G35" s="10"/>
      <c r="H35" s="10"/>
      <c r="I35" s="10"/>
      <c r="J35" s="128"/>
      <c r="K35" s="123" t="str">
        <f t="shared" si="0"/>
        <v>Ingresar producto</v>
      </c>
      <c r="L35" s="238"/>
      <c r="M35" s="239"/>
    </row>
    <row r="36" spans="1:13" x14ac:dyDescent="0.25">
      <c r="A36" s="11"/>
      <c r="B36" s="128"/>
      <c r="C36" s="128"/>
      <c r="D36" s="10"/>
      <c r="E36" s="10"/>
      <c r="F36" s="10"/>
      <c r="G36" s="10"/>
      <c r="H36" s="10"/>
      <c r="I36" s="10"/>
      <c r="J36" s="128"/>
      <c r="K36" s="123" t="str">
        <f t="shared" si="0"/>
        <v>Ingresar producto</v>
      </c>
      <c r="L36" s="238"/>
      <c r="M36" s="239"/>
    </row>
    <row r="37" spans="1:13" x14ac:dyDescent="0.25">
      <c r="A37" s="11"/>
      <c r="B37" s="128"/>
      <c r="C37" s="128"/>
      <c r="D37" s="10"/>
      <c r="E37" s="10"/>
      <c r="F37" s="10"/>
      <c r="G37" s="10"/>
      <c r="H37" s="10"/>
      <c r="I37" s="10"/>
      <c r="J37" s="128"/>
      <c r="K37" s="123" t="str">
        <f t="shared" si="0"/>
        <v>Ingresar producto</v>
      </c>
      <c r="L37" s="238"/>
      <c r="M37" s="239"/>
    </row>
    <row r="38" spans="1:13" x14ac:dyDescent="0.25">
      <c r="A38" s="11"/>
      <c r="B38" s="128"/>
      <c r="C38" s="128"/>
      <c r="D38" s="10"/>
      <c r="E38" s="10"/>
      <c r="F38" s="10"/>
      <c r="G38" s="10"/>
      <c r="H38" s="10"/>
      <c r="I38" s="10"/>
      <c r="J38" s="128"/>
      <c r="K38" s="123" t="str">
        <f t="shared" si="0"/>
        <v>Ingresar producto</v>
      </c>
      <c r="L38" s="238"/>
      <c r="M38" s="239"/>
    </row>
    <row r="39" spans="1:13" x14ac:dyDescent="0.25">
      <c r="A39" s="11"/>
      <c r="B39" s="128"/>
      <c r="C39" s="128"/>
      <c r="D39" s="10"/>
      <c r="E39" s="10"/>
      <c r="F39" s="10"/>
      <c r="G39" s="10"/>
      <c r="H39" s="10"/>
      <c r="I39" s="10"/>
      <c r="J39" s="128"/>
      <c r="K39" s="123" t="str">
        <f t="shared" si="0"/>
        <v>Ingresar producto</v>
      </c>
      <c r="L39" s="238"/>
      <c r="M39" s="239"/>
    </row>
    <row r="40" spans="1:13" x14ac:dyDescent="0.25">
      <c r="A40" s="11"/>
      <c r="B40" s="128"/>
      <c r="C40" s="128"/>
      <c r="D40" s="10"/>
      <c r="E40" s="10"/>
      <c r="F40" s="10"/>
      <c r="G40" s="10"/>
      <c r="H40" s="10"/>
      <c r="I40" s="10"/>
      <c r="J40" s="128"/>
      <c r="K40" s="123" t="str">
        <f t="shared" si="0"/>
        <v>Ingresar producto</v>
      </c>
      <c r="L40" s="238"/>
      <c r="M40" s="239"/>
    </row>
    <row r="41" spans="1:13" x14ac:dyDescent="0.25">
      <c r="A41" s="11"/>
      <c r="B41" s="128"/>
      <c r="C41" s="128"/>
      <c r="D41" s="10"/>
      <c r="E41" s="10"/>
      <c r="F41" s="10"/>
      <c r="G41" s="10"/>
      <c r="H41" s="10"/>
      <c r="I41" s="10"/>
      <c r="J41" s="128"/>
      <c r="K41" s="123" t="str">
        <f t="shared" si="0"/>
        <v>Ingresar producto</v>
      </c>
      <c r="L41" s="238"/>
      <c r="M41" s="239"/>
    </row>
    <row r="42" spans="1:13" x14ac:dyDescent="0.25">
      <c r="A42" s="11"/>
      <c r="B42" s="128"/>
      <c r="C42" s="128"/>
      <c r="D42" s="10"/>
      <c r="E42" s="10"/>
      <c r="F42" s="10"/>
      <c r="G42" s="10"/>
      <c r="H42" s="10"/>
      <c r="I42" s="10"/>
      <c r="J42" s="128"/>
      <c r="K42" s="123" t="str">
        <f t="shared" si="0"/>
        <v>Ingresar producto</v>
      </c>
      <c r="L42" s="238"/>
      <c r="M42" s="239"/>
    </row>
    <row r="43" spans="1:13" x14ac:dyDescent="0.25">
      <c r="A43" s="11"/>
      <c r="B43" s="128"/>
      <c r="C43" s="128"/>
      <c r="D43" s="10"/>
      <c r="E43" s="10"/>
      <c r="F43" s="10"/>
      <c r="G43" s="10"/>
      <c r="H43" s="10"/>
      <c r="I43" s="10"/>
      <c r="J43" s="128"/>
      <c r="K43" s="123" t="str">
        <f t="shared" si="0"/>
        <v>Ingresar producto</v>
      </c>
      <c r="L43" s="238"/>
      <c r="M43" s="239"/>
    </row>
    <row r="44" spans="1:13" x14ac:dyDescent="0.25">
      <c r="A44" s="11"/>
      <c r="B44" s="128"/>
      <c r="C44" s="128"/>
      <c r="D44" s="10"/>
      <c r="E44" s="10"/>
      <c r="F44" s="10"/>
      <c r="G44" s="10"/>
      <c r="H44" s="10"/>
      <c r="I44" s="10"/>
      <c r="J44" s="128"/>
      <c r="K44" s="123" t="str">
        <f t="shared" si="0"/>
        <v>Ingresar producto</v>
      </c>
      <c r="L44" s="238"/>
      <c r="M44" s="239"/>
    </row>
    <row r="45" spans="1:13" x14ac:dyDescent="0.25">
      <c r="A45" s="11"/>
      <c r="B45" s="128"/>
      <c r="C45" s="128"/>
      <c r="D45" s="10"/>
      <c r="E45" s="10"/>
      <c r="F45" s="10"/>
      <c r="G45" s="10"/>
      <c r="H45" s="10"/>
      <c r="I45" s="10"/>
      <c r="J45" s="128"/>
      <c r="K45" s="123" t="str">
        <f t="shared" si="0"/>
        <v>Ingresar producto</v>
      </c>
      <c r="L45" s="238"/>
      <c r="M45" s="239"/>
    </row>
    <row r="46" spans="1:13" x14ac:dyDescent="0.25">
      <c r="A46" s="11"/>
      <c r="B46" s="128"/>
      <c r="C46" s="128"/>
      <c r="D46" s="10"/>
      <c r="E46" s="10"/>
      <c r="F46" s="10"/>
      <c r="G46" s="10"/>
      <c r="H46" s="10"/>
      <c r="I46" s="10"/>
      <c r="J46" s="128"/>
      <c r="K46" s="123" t="str">
        <f t="shared" si="0"/>
        <v>Ingresar producto</v>
      </c>
      <c r="L46" s="238"/>
      <c r="M46" s="239"/>
    </row>
    <row r="47" spans="1:13" x14ac:dyDescent="0.25">
      <c r="A47" s="11"/>
      <c r="B47" s="128"/>
      <c r="C47" s="128"/>
      <c r="D47" s="10"/>
      <c r="E47" s="10"/>
      <c r="F47" s="10"/>
      <c r="G47" s="10"/>
      <c r="H47" s="10"/>
      <c r="I47" s="10"/>
      <c r="J47" s="128"/>
      <c r="K47" s="123" t="str">
        <f t="shared" si="0"/>
        <v>Ingresar producto</v>
      </c>
      <c r="L47" s="238"/>
      <c r="M47" s="239"/>
    </row>
    <row r="48" spans="1:13" x14ac:dyDescent="0.25">
      <c r="A48" s="11"/>
      <c r="B48" s="128"/>
      <c r="C48" s="128"/>
      <c r="D48" s="10"/>
      <c r="E48" s="10"/>
      <c r="F48" s="10"/>
      <c r="G48" s="10"/>
      <c r="H48" s="10"/>
      <c r="I48" s="10"/>
      <c r="J48" s="128"/>
      <c r="K48" s="123" t="str">
        <f t="shared" si="0"/>
        <v>Ingresar producto</v>
      </c>
      <c r="L48" s="238"/>
      <c r="M48" s="239"/>
    </row>
    <row r="49" spans="1:13" x14ac:dyDescent="0.25">
      <c r="A49" s="11"/>
      <c r="B49" s="128"/>
      <c r="C49" s="128"/>
      <c r="D49" s="10"/>
      <c r="E49" s="10"/>
      <c r="F49" s="10"/>
      <c r="G49" s="10"/>
      <c r="H49" s="10"/>
      <c r="I49" s="10"/>
      <c r="J49" s="128"/>
      <c r="K49" s="123" t="str">
        <f t="shared" si="0"/>
        <v>Ingresar producto</v>
      </c>
      <c r="L49" s="238"/>
      <c r="M49" s="239"/>
    </row>
    <row r="50" spans="1:13" x14ac:dyDescent="0.25">
      <c r="A50" s="11"/>
      <c r="B50" s="128"/>
      <c r="C50" s="128"/>
      <c r="D50" s="10"/>
      <c r="E50" s="10"/>
      <c r="F50" s="10"/>
      <c r="G50" s="10"/>
      <c r="H50" s="10"/>
      <c r="I50" s="10"/>
      <c r="J50" s="128"/>
      <c r="K50" s="123" t="str">
        <f t="shared" si="0"/>
        <v>Ingresar producto</v>
      </c>
      <c r="L50" s="238"/>
      <c r="M50" s="239"/>
    </row>
    <row r="51" spans="1:13" x14ac:dyDescent="0.25">
      <c r="A51" s="11"/>
      <c r="B51" s="128"/>
      <c r="C51" s="128"/>
      <c r="D51" s="10"/>
      <c r="E51" s="10"/>
      <c r="F51" s="10"/>
      <c r="G51" s="10"/>
      <c r="H51" s="10"/>
      <c r="I51" s="10"/>
      <c r="J51" s="128"/>
      <c r="K51" s="123" t="str">
        <f t="shared" si="0"/>
        <v>Ingresar producto</v>
      </c>
      <c r="L51" s="238"/>
      <c r="M51" s="239"/>
    </row>
    <row r="52" spans="1:13" x14ac:dyDescent="0.25">
      <c r="A52" s="11"/>
      <c r="B52" s="128"/>
      <c r="C52" s="128"/>
      <c r="D52" s="10"/>
      <c r="E52" s="10"/>
      <c r="F52" s="10"/>
      <c r="G52" s="10"/>
      <c r="H52" s="10"/>
      <c r="I52" s="10"/>
      <c r="J52" s="128"/>
      <c r="K52" s="123" t="str">
        <f t="shared" si="0"/>
        <v>Ingresar producto</v>
      </c>
      <c r="L52" s="238"/>
      <c r="M52" s="239"/>
    </row>
    <row r="53" spans="1:13" x14ac:dyDescent="0.25">
      <c r="A53" s="11"/>
      <c r="B53" s="128"/>
      <c r="C53" s="128"/>
      <c r="D53" s="10"/>
      <c r="E53" s="10"/>
      <c r="F53" s="10"/>
      <c r="G53" s="10"/>
      <c r="H53" s="10"/>
      <c r="I53" s="10"/>
      <c r="J53" s="128"/>
      <c r="K53" s="123" t="str">
        <f t="shared" si="0"/>
        <v>Ingresar producto</v>
      </c>
      <c r="L53" s="238"/>
      <c r="M53" s="239"/>
    </row>
    <row r="54" spans="1:13" x14ac:dyDescent="0.25">
      <c r="A54" s="11"/>
      <c r="B54" s="128"/>
      <c r="C54" s="128"/>
      <c r="D54" s="10"/>
      <c r="E54" s="10"/>
      <c r="F54" s="10"/>
      <c r="G54" s="10"/>
      <c r="H54" s="10"/>
      <c r="I54" s="10"/>
      <c r="J54" s="128"/>
      <c r="K54" s="123" t="str">
        <f t="shared" si="0"/>
        <v>Ingresar producto</v>
      </c>
      <c r="L54" s="238"/>
      <c r="M54" s="239"/>
    </row>
    <row r="55" spans="1:13" x14ac:dyDescent="0.25">
      <c r="A55" s="11"/>
      <c r="B55" s="128"/>
      <c r="C55" s="128"/>
      <c r="D55" s="10"/>
      <c r="E55" s="10"/>
      <c r="F55" s="10"/>
      <c r="G55" s="10"/>
      <c r="H55" s="10"/>
      <c r="I55" s="10"/>
      <c r="J55" s="128"/>
      <c r="K55" s="123" t="str">
        <f t="shared" si="0"/>
        <v>Ingresar producto</v>
      </c>
      <c r="L55" s="238"/>
      <c r="M55" s="239"/>
    </row>
    <row r="56" spans="1:13" x14ac:dyDescent="0.25">
      <c r="A56" s="11"/>
      <c r="B56" s="128"/>
      <c r="C56" s="128"/>
      <c r="D56" s="10"/>
      <c r="E56" s="10"/>
      <c r="F56" s="10"/>
      <c r="G56" s="10"/>
      <c r="H56" s="10"/>
      <c r="I56" s="10"/>
      <c r="J56" s="128"/>
      <c r="K56" s="123" t="str">
        <f t="shared" si="0"/>
        <v>Ingresar producto</v>
      </c>
      <c r="L56" s="238"/>
      <c r="M56" s="239"/>
    </row>
    <row r="57" spans="1:13" x14ac:dyDescent="0.25">
      <c r="A57" s="11"/>
      <c r="B57" s="128"/>
      <c r="C57" s="128"/>
      <c r="D57" s="10"/>
      <c r="E57" s="10"/>
      <c r="F57" s="10"/>
      <c r="G57" s="10"/>
      <c r="H57" s="10"/>
      <c r="I57" s="10"/>
      <c r="J57" s="128"/>
      <c r="K57" s="123" t="str">
        <f t="shared" si="0"/>
        <v>Ingresar producto</v>
      </c>
      <c r="L57" s="238"/>
      <c r="M57" s="239"/>
    </row>
    <row r="58" spans="1:13" x14ac:dyDescent="0.25">
      <c r="A58" s="11"/>
      <c r="B58" s="128"/>
      <c r="C58" s="128"/>
      <c r="D58" s="10"/>
      <c r="E58" s="10"/>
      <c r="F58" s="10"/>
      <c r="G58" s="10"/>
      <c r="H58" s="10"/>
      <c r="I58" s="10"/>
      <c r="J58" s="128"/>
      <c r="K58" s="123" t="str">
        <f t="shared" si="0"/>
        <v>Ingresar producto</v>
      </c>
      <c r="L58" s="238"/>
      <c r="M58" s="239"/>
    </row>
    <row r="59" spans="1:13" x14ac:dyDescent="0.25">
      <c r="A59" s="11"/>
      <c r="B59" s="128"/>
      <c r="C59" s="128"/>
      <c r="D59" s="10"/>
      <c r="E59" s="10"/>
      <c r="F59" s="10"/>
      <c r="G59" s="10"/>
      <c r="H59" s="10"/>
      <c r="I59" s="10"/>
      <c r="J59" s="128"/>
      <c r="K59" s="123" t="str">
        <f t="shared" si="0"/>
        <v>Ingresar producto</v>
      </c>
      <c r="L59" s="238"/>
      <c r="M59" s="239"/>
    </row>
    <row r="60" spans="1:13" x14ac:dyDescent="0.25">
      <c r="A60" s="11"/>
      <c r="B60" s="128"/>
      <c r="C60" s="128"/>
      <c r="D60" s="10"/>
      <c r="E60" s="10"/>
      <c r="F60" s="10"/>
      <c r="G60" s="10"/>
      <c r="H60" s="10"/>
      <c r="I60" s="10"/>
      <c r="J60" s="128"/>
      <c r="K60" s="123" t="str">
        <f t="shared" si="0"/>
        <v>Ingresar producto</v>
      </c>
      <c r="L60" s="238"/>
      <c r="M60" s="239"/>
    </row>
    <row r="61" spans="1:13" x14ac:dyDescent="0.25">
      <c r="A61" s="11"/>
      <c r="B61" s="128"/>
      <c r="C61" s="128"/>
      <c r="D61" s="10"/>
      <c r="E61" s="10"/>
      <c r="F61" s="10"/>
      <c r="G61" s="10"/>
      <c r="H61" s="10"/>
      <c r="I61" s="10"/>
      <c r="J61" s="128"/>
      <c r="K61" s="123" t="str">
        <f t="shared" si="0"/>
        <v>Ingresar producto</v>
      </c>
      <c r="L61" s="238"/>
      <c r="M61" s="239"/>
    </row>
    <row r="62" spans="1:13" x14ac:dyDescent="0.25">
      <c r="A62" s="11"/>
      <c r="B62" s="128"/>
      <c r="C62" s="128"/>
      <c r="D62" s="10"/>
      <c r="E62" s="10"/>
      <c r="F62" s="10"/>
      <c r="G62" s="10"/>
      <c r="H62" s="10"/>
      <c r="I62" s="10"/>
      <c r="J62" s="128"/>
      <c r="K62" s="123" t="str">
        <f t="shared" si="0"/>
        <v>Ingresar producto</v>
      </c>
      <c r="L62" s="238"/>
      <c r="M62" s="239"/>
    </row>
    <row r="63" spans="1:13" x14ac:dyDescent="0.25">
      <c r="A63" s="11"/>
      <c r="B63" s="128"/>
      <c r="C63" s="128"/>
      <c r="D63" s="10"/>
      <c r="E63" s="10"/>
      <c r="F63" s="10"/>
      <c r="G63" s="10"/>
      <c r="H63" s="10"/>
      <c r="I63" s="10"/>
      <c r="J63" s="128"/>
      <c r="K63" s="123" t="str">
        <f t="shared" si="0"/>
        <v>Ingresar producto</v>
      </c>
      <c r="L63" s="238"/>
      <c r="M63" s="239"/>
    </row>
    <row r="64" spans="1:13" x14ac:dyDescent="0.25">
      <c r="A64" s="11"/>
      <c r="B64" s="128"/>
      <c r="C64" s="128"/>
      <c r="D64" s="10"/>
      <c r="E64" s="10"/>
      <c r="F64" s="10"/>
      <c r="G64" s="10"/>
      <c r="H64" s="10"/>
      <c r="I64" s="10"/>
      <c r="J64" s="128"/>
      <c r="K64" s="123" t="str">
        <f t="shared" si="0"/>
        <v>Ingresar producto</v>
      </c>
      <c r="L64" s="238"/>
      <c r="M64" s="239"/>
    </row>
    <row r="65" spans="1:13" x14ac:dyDescent="0.25">
      <c r="A65" s="11"/>
      <c r="B65" s="128"/>
      <c r="C65" s="128"/>
      <c r="D65" s="10"/>
      <c r="E65" s="10"/>
      <c r="F65" s="10"/>
      <c r="G65" s="10"/>
      <c r="H65" s="10"/>
      <c r="I65" s="10"/>
      <c r="J65" s="128"/>
      <c r="K65" s="123" t="str">
        <f t="shared" si="0"/>
        <v>Ingresar producto</v>
      </c>
      <c r="L65" s="238"/>
      <c r="M65" s="239"/>
    </row>
    <row r="66" spans="1:13" x14ac:dyDescent="0.25">
      <c r="A66" s="11"/>
      <c r="B66" s="128"/>
      <c r="C66" s="128"/>
      <c r="D66" s="10"/>
      <c r="E66" s="10"/>
      <c r="F66" s="10"/>
      <c r="G66" s="10"/>
      <c r="H66" s="10"/>
      <c r="I66" s="10"/>
      <c r="J66" s="128"/>
      <c r="K66" s="123" t="str">
        <f t="shared" si="0"/>
        <v>Ingresar producto</v>
      </c>
      <c r="L66" s="238"/>
      <c r="M66" s="239"/>
    </row>
    <row r="67" spans="1:13" x14ac:dyDescent="0.25">
      <c r="A67" s="11"/>
      <c r="B67" s="128"/>
      <c r="C67" s="128"/>
      <c r="D67" s="10"/>
      <c r="E67" s="10"/>
      <c r="F67" s="10"/>
      <c r="G67" s="10"/>
      <c r="H67" s="10"/>
      <c r="I67" s="10"/>
      <c r="J67" s="128"/>
      <c r="K67" s="123" t="str">
        <f t="shared" ref="K67:K100" si="2">IF(D67="","Ingresar producto",IF(J67=$AA$2,IF(I67&lt;2020,IF(I67&gt;2014,IF(B67=$Y$2,IF(C67=$Z$3,"Doctorado finalizado",IF(C67=$Z$2,"Matriculado en Doctorado","Revisar estado del estudiante")),IF(B67=$Y$3,IF(C67=$Z$3,"Maestría Finalizada",IF(C67=$Z$2,"Matriculado en maestría","Revisar estado del estudiante")),IF(B67=$Y$4,IF(C67=$Z$4,"Joven investigador de Colciencias",IF(C67=$Z$5,"Joven investigador UdeA","Revisar tipo de joven investigador")),"Verificar nivel de formación"))),"Producto previo a la vigencia"),"Producto posterior al plazo"),IF(J67=$AA$4,IF(I67&lt;2020,IF(I67&gt;2014,IF(B67=$Y$2,IF(C67=$Z$3,"Doctorado finalizado",IF(C67=$Z$2,"Matriculado en Doctorado","Revisar estado del estudiante")),IF(B67=$Y$3,IF(C67=$Z$3,"Maestría Finalizada",IF(C67=$Z$2,"Matriculado en maestría","Revisar estado del estudiante")),IF(B67=$Y$4,IF(C67=$Z$4,"Joven Investigador de Colciencias",IF(C67=$Z$5,"Joven investigador UdeA","Revisar tipo de joven investigador")),"Verificar nivel de formación"))),"Producto previo a la vigencia"),"Producto posterior al plazo"),"Verificar Producto")))</f>
        <v>Ingresar producto</v>
      </c>
      <c r="L67" s="238"/>
      <c r="M67" s="239"/>
    </row>
    <row r="68" spans="1:13" x14ac:dyDescent="0.25">
      <c r="A68" s="11"/>
      <c r="B68" s="128"/>
      <c r="C68" s="128"/>
      <c r="D68" s="10"/>
      <c r="E68" s="10"/>
      <c r="F68" s="10"/>
      <c r="G68" s="10"/>
      <c r="H68" s="10"/>
      <c r="I68" s="10"/>
      <c r="J68" s="128"/>
      <c r="K68" s="123" t="str">
        <f t="shared" si="2"/>
        <v>Ingresar producto</v>
      </c>
      <c r="L68" s="238"/>
      <c r="M68" s="239"/>
    </row>
    <row r="69" spans="1:13" x14ac:dyDescent="0.25">
      <c r="A69" s="11"/>
      <c r="B69" s="128"/>
      <c r="C69" s="128"/>
      <c r="D69" s="10"/>
      <c r="E69" s="10"/>
      <c r="F69" s="10"/>
      <c r="G69" s="10"/>
      <c r="H69" s="10"/>
      <c r="I69" s="10"/>
      <c r="J69" s="128"/>
      <c r="K69" s="123" t="str">
        <f t="shared" si="2"/>
        <v>Ingresar producto</v>
      </c>
      <c r="L69" s="238"/>
      <c r="M69" s="239"/>
    </row>
    <row r="70" spans="1:13" x14ac:dyDescent="0.25">
      <c r="A70" s="11"/>
      <c r="B70" s="128"/>
      <c r="C70" s="128"/>
      <c r="D70" s="10"/>
      <c r="E70" s="10"/>
      <c r="F70" s="10"/>
      <c r="G70" s="10"/>
      <c r="H70" s="10"/>
      <c r="I70" s="10"/>
      <c r="J70" s="128"/>
      <c r="K70" s="123" t="str">
        <f t="shared" si="2"/>
        <v>Ingresar producto</v>
      </c>
      <c r="L70" s="238"/>
      <c r="M70" s="239"/>
    </row>
    <row r="71" spans="1:13" x14ac:dyDescent="0.25">
      <c r="A71" s="11"/>
      <c r="B71" s="128"/>
      <c r="C71" s="128"/>
      <c r="D71" s="10"/>
      <c r="E71" s="10"/>
      <c r="F71" s="10"/>
      <c r="G71" s="10"/>
      <c r="H71" s="10"/>
      <c r="I71" s="10"/>
      <c r="J71" s="128"/>
      <c r="K71" s="123" t="str">
        <f t="shared" si="2"/>
        <v>Ingresar producto</v>
      </c>
      <c r="L71" s="238"/>
      <c r="M71" s="239"/>
    </row>
    <row r="72" spans="1:13" x14ac:dyDescent="0.25">
      <c r="A72" s="11"/>
      <c r="B72" s="128"/>
      <c r="C72" s="128"/>
      <c r="D72" s="10"/>
      <c r="E72" s="10"/>
      <c r="F72" s="10"/>
      <c r="G72" s="10"/>
      <c r="H72" s="10"/>
      <c r="I72" s="10"/>
      <c r="J72" s="128"/>
      <c r="K72" s="123" t="str">
        <f t="shared" si="2"/>
        <v>Ingresar producto</v>
      </c>
      <c r="L72" s="238"/>
      <c r="M72" s="239"/>
    </row>
    <row r="73" spans="1:13" x14ac:dyDescent="0.25">
      <c r="A73" s="11"/>
      <c r="B73" s="128"/>
      <c r="C73" s="128"/>
      <c r="D73" s="10"/>
      <c r="E73" s="10"/>
      <c r="F73" s="10"/>
      <c r="G73" s="10"/>
      <c r="H73" s="10"/>
      <c r="I73" s="10"/>
      <c r="J73" s="128"/>
      <c r="K73" s="123" t="str">
        <f t="shared" si="2"/>
        <v>Ingresar producto</v>
      </c>
      <c r="L73" s="238"/>
      <c r="M73" s="239"/>
    </row>
    <row r="74" spans="1:13" x14ac:dyDescent="0.25">
      <c r="A74" s="11"/>
      <c r="B74" s="128"/>
      <c r="C74" s="128"/>
      <c r="D74" s="10"/>
      <c r="E74" s="10"/>
      <c r="F74" s="10"/>
      <c r="G74" s="10"/>
      <c r="H74" s="10"/>
      <c r="I74" s="10"/>
      <c r="J74" s="128"/>
      <c r="K74" s="123" t="str">
        <f t="shared" si="2"/>
        <v>Ingresar producto</v>
      </c>
      <c r="L74" s="238"/>
      <c r="M74" s="239"/>
    </row>
    <row r="75" spans="1:13" x14ac:dyDescent="0.25">
      <c r="A75" s="11"/>
      <c r="B75" s="128"/>
      <c r="C75" s="128"/>
      <c r="D75" s="10"/>
      <c r="E75" s="10"/>
      <c r="F75" s="10"/>
      <c r="G75" s="10"/>
      <c r="H75" s="10"/>
      <c r="I75" s="10"/>
      <c r="J75" s="128"/>
      <c r="K75" s="123" t="str">
        <f t="shared" si="2"/>
        <v>Ingresar producto</v>
      </c>
      <c r="L75" s="238"/>
      <c r="M75" s="239"/>
    </row>
    <row r="76" spans="1:13" x14ac:dyDescent="0.25">
      <c r="A76" s="11"/>
      <c r="B76" s="128"/>
      <c r="C76" s="128"/>
      <c r="D76" s="10"/>
      <c r="E76" s="10"/>
      <c r="F76" s="10"/>
      <c r="G76" s="10"/>
      <c r="H76" s="10"/>
      <c r="I76" s="10"/>
      <c r="J76" s="128"/>
      <c r="K76" s="123" t="str">
        <f t="shared" si="2"/>
        <v>Ingresar producto</v>
      </c>
      <c r="L76" s="238"/>
      <c r="M76" s="239"/>
    </row>
    <row r="77" spans="1:13" x14ac:dyDescent="0.25">
      <c r="A77" s="11"/>
      <c r="B77" s="128"/>
      <c r="C77" s="128"/>
      <c r="D77" s="10"/>
      <c r="E77" s="10"/>
      <c r="F77" s="10"/>
      <c r="G77" s="10"/>
      <c r="H77" s="10"/>
      <c r="I77" s="10"/>
      <c r="J77" s="128"/>
      <c r="K77" s="123" t="str">
        <f t="shared" si="2"/>
        <v>Ingresar producto</v>
      </c>
      <c r="L77" s="238"/>
      <c r="M77" s="239"/>
    </row>
    <row r="78" spans="1:13" x14ac:dyDescent="0.25">
      <c r="A78" s="11"/>
      <c r="B78" s="128"/>
      <c r="C78" s="128"/>
      <c r="D78" s="10"/>
      <c r="E78" s="10"/>
      <c r="F78" s="10"/>
      <c r="G78" s="10"/>
      <c r="H78" s="10"/>
      <c r="I78" s="10"/>
      <c r="J78" s="128"/>
      <c r="K78" s="123" t="str">
        <f t="shared" si="2"/>
        <v>Ingresar producto</v>
      </c>
      <c r="L78" s="238"/>
      <c r="M78" s="239"/>
    </row>
    <row r="79" spans="1:13" x14ac:dyDescent="0.25">
      <c r="A79" s="11"/>
      <c r="B79" s="128"/>
      <c r="C79" s="128"/>
      <c r="D79" s="10"/>
      <c r="E79" s="10"/>
      <c r="F79" s="10"/>
      <c r="G79" s="10"/>
      <c r="H79" s="10"/>
      <c r="I79" s="10"/>
      <c r="J79" s="128"/>
      <c r="K79" s="123" t="str">
        <f t="shared" si="2"/>
        <v>Ingresar producto</v>
      </c>
      <c r="L79" s="238"/>
      <c r="M79" s="239"/>
    </row>
    <row r="80" spans="1:13" x14ac:dyDescent="0.25">
      <c r="A80" s="11"/>
      <c r="B80" s="128"/>
      <c r="C80" s="128"/>
      <c r="D80" s="10"/>
      <c r="E80" s="10"/>
      <c r="F80" s="10"/>
      <c r="G80" s="10"/>
      <c r="H80" s="10"/>
      <c r="I80" s="10"/>
      <c r="J80" s="128"/>
      <c r="K80" s="123" t="str">
        <f t="shared" si="2"/>
        <v>Ingresar producto</v>
      </c>
      <c r="L80" s="238"/>
      <c r="M80" s="239"/>
    </row>
    <row r="81" spans="1:13" x14ac:dyDescent="0.25">
      <c r="A81" s="11"/>
      <c r="B81" s="128"/>
      <c r="C81" s="128"/>
      <c r="D81" s="10"/>
      <c r="E81" s="10"/>
      <c r="F81" s="10"/>
      <c r="G81" s="10"/>
      <c r="H81" s="10"/>
      <c r="I81" s="10"/>
      <c r="J81" s="128"/>
      <c r="K81" s="123" t="str">
        <f t="shared" si="2"/>
        <v>Ingresar producto</v>
      </c>
      <c r="L81" s="238"/>
      <c r="M81" s="239"/>
    </row>
    <row r="82" spans="1:13" x14ac:dyDescent="0.25">
      <c r="A82" s="11"/>
      <c r="B82" s="128"/>
      <c r="C82" s="128"/>
      <c r="D82" s="10"/>
      <c r="E82" s="10"/>
      <c r="F82" s="10"/>
      <c r="G82" s="10"/>
      <c r="H82" s="10"/>
      <c r="I82" s="10"/>
      <c r="J82" s="128"/>
      <c r="K82" s="123" t="str">
        <f t="shared" si="2"/>
        <v>Ingresar producto</v>
      </c>
      <c r="L82" s="238"/>
      <c r="M82" s="239"/>
    </row>
    <row r="83" spans="1:13" x14ac:dyDescent="0.25">
      <c r="A83" s="11"/>
      <c r="B83" s="128"/>
      <c r="C83" s="128"/>
      <c r="D83" s="10"/>
      <c r="E83" s="10"/>
      <c r="F83" s="10"/>
      <c r="G83" s="10"/>
      <c r="H83" s="10"/>
      <c r="I83" s="10"/>
      <c r="J83" s="128"/>
      <c r="K83" s="123" t="str">
        <f t="shared" si="2"/>
        <v>Ingresar producto</v>
      </c>
      <c r="L83" s="238"/>
      <c r="M83" s="239"/>
    </row>
    <row r="84" spans="1:13" x14ac:dyDescent="0.25">
      <c r="A84" s="11"/>
      <c r="B84" s="128"/>
      <c r="C84" s="128"/>
      <c r="D84" s="10"/>
      <c r="E84" s="10"/>
      <c r="F84" s="10"/>
      <c r="G84" s="10"/>
      <c r="H84" s="10"/>
      <c r="I84" s="10"/>
      <c r="J84" s="128"/>
      <c r="K84" s="123" t="str">
        <f t="shared" si="2"/>
        <v>Ingresar producto</v>
      </c>
      <c r="L84" s="238"/>
      <c r="M84" s="239"/>
    </row>
    <row r="85" spans="1:13" x14ac:dyDescent="0.25">
      <c r="A85" s="11"/>
      <c r="B85" s="128"/>
      <c r="C85" s="128"/>
      <c r="D85" s="10"/>
      <c r="E85" s="10"/>
      <c r="F85" s="10"/>
      <c r="G85" s="10"/>
      <c r="H85" s="10"/>
      <c r="I85" s="10"/>
      <c r="J85" s="128"/>
      <c r="K85" s="123" t="str">
        <f t="shared" si="2"/>
        <v>Ingresar producto</v>
      </c>
      <c r="L85" s="238"/>
      <c r="M85" s="239"/>
    </row>
    <row r="86" spans="1:13" x14ac:dyDescent="0.25">
      <c r="A86" s="11"/>
      <c r="B86" s="128"/>
      <c r="C86" s="128"/>
      <c r="D86" s="10"/>
      <c r="E86" s="10"/>
      <c r="F86" s="10"/>
      <c r="G86" s="10"/>
      <c r="H86" s="10"/>
      <c r="I86" s="10"/>
      <c r="J86" s="128"/>
      <c r="K86" s="123" t="str">
        <f t="shared" si="2"/>
        <v>Ingresar producto</v>
      </c>
      <c r="L86" s="238"/>
      <c r="M86" s="239"/>
    </row>
    <row r="87" spans="1:13" x14ac:dyDescent="0.25">
      <c r="A87" s="11"/>
      <c r="B87" s="128"/>
      <c r="C87" s="128"/>
      <c r="D87" s="10"/>
      <c r="E87" s="10"/>
      <c r="F87" s="10"/>
      <c r="G87" s="10"/>
      <c r="H87" s="10"/>
      <c r="I87" s="10"/>
      <c r="J87" s="128"/>
      <c r="K87" s="123" t="str">
        <f t="shared" si="2"/>
        <v>Ingresar producto</v>
      </c>
      <c r="L87" s="238"/>
      <c r="M87" s="239"/>
    </row>
    <row r="88" spans="1:13" x14ac:dyDescent="0.25">
      <c r="A88" s="11"/>
      <c r="B88" s="128"/>
      <c r="C88" s="128"/>
      <c r="D88" s="10"/>
      <c r="E88" s="10"/>
      <c r="F88" s="10"/>
      <c r="G88" s="10"/>
      <c r="H88" s="10"/>
      <c r="I88" s="10"/>
      <c r="J88" s="128"/>
      <c r="K88" s="123" t="str">
        <f t="shared" si="2"/>
        <v>Ingresar producto</v>
      </c>
      <c r="L88" s="238"/>
      <c r="M88" s="239"/>
    </row>
    <row r="89" spans="1:13" x14ac:dyDescent="0.25">
      <c r="A89" s="11"/>
      <c r="B89" s="128"/>
      <c r="C89" s="128"/>
      <c r="D89" s="10"/>
      <c r="E89" s="10"/>
      <c r="F89" s="10"/>
      <c r="G89" s="10"/>
      <c r="H89" s="10"/>
      <c r="I89" s="10"/>
      <c r="J89" s="128"/>
      <c r="K89" s="123" t="str">
        <f t="shared" si="2"/>
        <v>Ingresar producto</v>
      </c>
      <c r="L89" s="238"/>
      <c r="M89" s="239"/>
    </row>
    <row r="90" spans="1:13" x14ac:dyDescent="0.25">
      <c r="A90" s="11"/>
      <c r="B90" s="128"/>
      <c r="C90" s="128"/>
      <c r="D90" s="10"/>
      <c r="E90" s="10"/>
      <c r="F90" s="10"/>
      <c r="G90" s="10"/>
      <c r="H90" s="10"/>
      <c r="I90" s="10"/>
      <c r="J90" s="128"/>
      <c r="K90" s="123" t="str">
        <f t="shared" si="2"/>
        <v>Ingresar producto</v>
      </c>
      <c r="L90" s="238"/>
      <c r="M90" s="239"/>
    </row>
    <row r="91" spans="1:13" x14ac:dyDescent="0.25">
      <c r="A91" s="11"/>
      <c r="B91" s="128"/>
      <c r="C91" s="128"/>
      <c r="D91" s="10"/>
      <c r="E91" s="10"/>
      <c r="F91" s="10"/>
      <c r="G91" s="10"/>
      <c r="H91" s="10"/>
      <c r="I91" s="10"/>
      <c r="J91" s="128"/>
      <c r="K91" s="123" t="str">
        <f t="shared" si="2"/>
        <v>Ingresar producto</v>
      </c>
      <c r="L91" s="238"/>
      <c r="M91" s="239"/>
    </row>
    <row r="92" spans="1:13" x14ac:dyDescent="0.25">
      <c r="A92" s="11"/>
      <c r="B92" s="128"/>
      <c r="C92" s="128"/>
      <c r="D92" s="10"/>
      <c r="E92" s="10"/>
      <c r="F92" s="10"/>
      <c r="G92" s="10"/>
      <c r="H92" s="10"/>
      <c r="I92" s="10"/>
      <c r="J92" s="128"/>
      <c r="K92" s="123" t="str">
        <f t="shared" si="2"/>
        <v>Ingresar producto</v>
      </c>
      <c r="L92" s="238"/>
      <c r="M92" s="239"/>
    </row>
    <row r="93" spans="1:13" x14ac:dyDescent="0.25">
      <c r="A93" s="11"/>
      <c r="B93" s="128"/>
      <c r="C93" s="128"/>
      <c r="D93" s="10"/>
      <c r="E93" s="10"/>
      <c r="F93" s="10"/>
      <c r="G93" s="10"/>
      <c r="H93" s="10"/>
      <c r="I93" s="10"/>
      <c r="J93" s="128"/>
      <c r="K93" s="123" t="str">
        <f t="shared" si="2"/>
        <v>Ingresar producto</v>
      </c>
      <c r="L93" s="238"/>
      <c r="M93" s="239"/>
    </row>
    <row r="94" spans="1:13" x14ac:dyDescent="0.25">
      <c r="A94" s="11"/>
      <c r="B94" s="128"/>
      <c r="C94" s="128"/>
      <c r="D94" s="10"/>
      <c r="E94" s="10"/>
      <c r="F94" s="10"/>
      <c r="G94" s="10"/>
      <c r="H94" s="10"/>
      <c r="I94" s="10"/>
      <c r="J94" s="128"/>
      <c r="K94" s="123" t="str">
        <f t="shared" si="2"/>
        <v>Ingresar producto</v>
      </c>
      <c r="L94" s="238"/>
      <c r="M94" s="239"/>
    </row>
    <row r="95" spans="1:13" x14ac:dyDescent="0.25">
      <c r="A95" s="11"/>
      <c r="B95" s="128"/>
      <c r="C95" s="128"/>
      <c r="D95" s="10"/>
      <c r="E95" s="10"/>
      <c r="F95" s="10"/>
      <c r="G95" s="10"/>
      <c r="H95" s="10"/>
      <c r="I95" s="10"/>
      <c r="J95" s="128"/>
      <c r="K95" s="123" t="str">
        <f t="shared" si="2"/>
        <v>Ingresar producto</v>
      </c>
      <c r="L95" s="238"/>
      <c r="M95" s="239"/>
    </row>
    <row r="96" spans="1:13" x14ac:dyDescent="0.25">
      <c r="A96" s="11"/>
      <c r="B96" s="128"/>
      <c r="C96" s="128"/>
      <c r="D96" s="10"/>
      <c r="E96" s="10"/>
      <c r="F96" s="10"/>
      <c r="G96" s="10"/>
      <c r="H96" s="10"/>
      <c r="I96" s="10"/>
      <c r="J96" s="128"/>
      <c r="K96" s="123" t="str">
        <f t="shared" si="2"/>
        <v>Ingresar producto</v>
      </c>
      <c r="L96" s="238"/>
      <c r="M96" s="239"/>
    </row>
    <row r="97" spans="1:13" x14ac:dyDescent="0.25">
      <c r="A97" s="11"/>
      <c r="B97" s="128"/>
      <c r="C97" s="128"/>
      <c r="D97" s="10"/>
      <c r="E97" s="10"/>
      <c r="F97" s="10"/>
      <c r="G97" s="10"/>
      <c r="H97" s="10"/>
      <c r="I97" s="10"/>
      <c r="J97" s="128"/>
      <c r="K97" s="123" t="str">
        <f t="shared" si="2"/>
        <v>Ingresar producto</v>
      </c>
      <c r="L97" s="238"/>
      <c r="M97" s="239"/>
    </row>
    <row r="98" spans="1:13" x14ac:dyDescent="0.25">
      <c r="A98" s="11"/>
      <c r="B98" s="128"/>
      <c r="C98" s="128"/>
      <c r="D98" s="10"/>
      <c r="E98" s="10"/>
      <c r="F98" s="10"/>
      <c r="G98" s="10"/>
      <c r="H98" s="10"/>
      <c r="I98" s="10"/>
      <c r="J98" s="128"/>
      <c r="K98" s="123" t="str">
        <f t="shared" si="2"/>
        <v>Ingresar producto</v>
      </c>
      <c r="L98" s="238"/>
      <c r="M98" s="239"/>
    </row>
    <row r="99" spans="1:13" x14ac:dyDescent="0.25">
      <c r="A99" s="11"/>
      <c r="B99" s="128"/>
      <c r="C99" s="128"/>
      <c r="D99" s="10"/>
      <c r="E99" s="10"/>
      <c r="F99" s="10"/>
      <c r="G99" s="10"/>
      <c r="H99" s="10"/>
      <c r="I99" s="10"/>
      <c r="J99" s="128"/>
      <c r="K99" s="123" t="str">
        <f t="shared" si="2"/>
        <v>Ingresar producto</v>
      </c>
      <c r="L99" s="238"/>
      <c r="M99" s="239"/>
    </row>
    <row r="100" spans="1:13" ht="15.75" thickBot="1" x14ac:dyDescent="0.3">
      <c r="A100" s="14"/>
      <c r="B100" s="129"/>
      <c r="C100" s="129"/>
      <c r="D100" s="12"/>
      <c r="E100" s="12"/>
      <c r="F100" s="12"/>
      <c r="G100" s="12"/>
      <c r="H100" s="12"/>
      <c r="I100" s="12"/>
      <c r="J100" s="129"/>
      <c r="K100" s="123" t="str">
        <f t="shared" si="2"/>
        <v>Ingresar producto</v>
      </c>
      <c r="L100" s="240"/>
      <c r="M100" s="241"/>
    </row>
    <row r="101" spans="1:13" ht="15.75" thickTop="1" x14ac:dyDescent="0.25"/>
  </sheetData>
  <sheetProtection algorithmName="SHA-512" hashValue="pGOVs3HwOR6V9BRdPvzut1v6TVvwT37kWcO2KbGS9J1zbOzuA0Nqfw/cqqWlyvyBzsLkqVYzY2qx9jV3e+09aw==" saltValue="kUF1IV94oq6KtE/S+oec7g==" spinCount="100000" sheet="1" selectLockedCells="1"/>
  <mergeCells count="110">
    <mergeCell ref="O1:T1"/>
    <mergeCell ref="O2:Q2"/>
    <mergeCell ref="O7:Q7"/>
    <mergeCell ref="O8:Q8"/>
    <mergeCell ref="O10:S10"/>
    <mergeCell ref="O3:Q3"/>
    <mergeCell ref="O4:Q4"/>
    <mergeCell ref="O5:Q5"/>
    <mergeCell ref="O6:Q6"/>
    <mergeCell ref="O9:Q9"/>
    <mergeCell ref="L6:M6"/>
    <mergeCell ref="L7:M7"/>
    <mergeCell ref="L8:M8"/>
    <mergeCell ref="L9:M9"/>
    <mergeCell ref="L10:M10"/>
    <mergeCell ref="L1:M1"/>
    <mergeCell ref="L2:M2"/>
    <mergeCell ref="L3:M3"/>
    <mergeCell ref="L4:M4"/>
    <mergeCell ref="L5:M5"/>
    <mergeCell ref="L16:M16"/>
    <mergeCell ref="L17:M17"/>
    <mergeCell ref="L18:M18"/>
    <mergeCell ref="L19:M19"/>
    <mergeCell ref="L20:M20"/>
    <mergeCell ref="L11:M11"/>
    <mergeCell ref="L12:M12"/>
    <mergeCell ref="L13:M13"/>
    <mergeCell ref="L14:M14"/>
    <mergeCell ref="L15:M15"/>
    <mergeCell ref="L26:M26"/>
    <mergeCell ref="L27:M27"/>
    <mergeCell ref="L28:M28"/>
    <mergeCell ref="L29:M29"/>
    <mergeCell ref="L30:M30"/>
    <mergeCell ref="L21:M21"/>
    <mergeCell ref="L22:M22"/>
    <mergeCell ref="L23:M23"/>
    <mergeCell ref="L24:M24"/>
    <mergeCell ref="L25:M25"/>
    <mergeCell ref="L36:M36"/>
    <mergeCell ref="L37:M37"/>
    <mergeCell ref="L38:M38"/>
    <mergeCell ref="L39:M39"/>
    <mergeCell ref="L40:M40"/>
    <mergeCell ref="L31:M31"/>
    <mergeCell ref="L32:M32"/>
    <mergeCell ref="L33:M33"/>
    <mergeCell ref="L34:M34"/>
    <mergeCell ref="L35:M35"/>
    <mergeCell ref="L46:M46"/>
    <mergeCell ref="L47:M47"/>
    <mergeCell ref="L48:M48"/>
    <mergeCell ref="L49:M49"/>
    <mergeCell ref="L50:M50"/>
    <mergeCell ref="L41:M41"/>
    <mergeCell ref="L42:M42"/>
    <mergeCell ref="L43:M43"/>
    <mergeCell ref="L44:M44"/>
    <mergeCell ref="L45:M45"/>
    <mergeCell ref="L56:M56"/>
    <mergeCell ref="L57:M57"/>
    <mergeCell ref="L58:M58"/>
    <mergeCell ref="L59:M59"/>
    <mergeCell ref="L60:M60"/>
    <mergeCell ref="L51:M51"/>
    <mergeCell ref="L52:M52"/>
    <mergeCell ref="L53:M53"/>
    <mergeCell ref="L54:M54"/>
    <mergeCell ref="L55:M55"/>
    <mergeCell ref="L66:M66"/>
    <mergeCell ref="L67:M67"/>
    <mergeCell ref="L68:M68"/>
    <mergeCell ref="L69:M69"/>
    <mergeCell ref="L70:M70"/>
    <mergeCell ref="L61:M61"/>
    <mergeCell ref="L62:M62"/>
    <mergeCell ref="L63:M63"/>
    <mergeCell ref="L64:M64"/>
    <mergeCell ref="L65:M65"/>
    <mergeCell ref="L76:M76"/>
    <mergeCell ref="L77:M77"/>
    <mergeCell ref="L78:M78"/>
    <mergeCell ref="L79:M79"/>
    <mergeCell ref="L80:M80"/>
    <mergeCell ref="L71:M71"/>
    <mergeCell ref="L72:M72"/>
    <mergeCell ref="L73:M73"/>
    <mergeCell ref="L74:M74"/>
    <mergeCell ref="L75:M75"/>
    <mergeCell ref="L86:M86"/>
    <mergeCell ref="L87:M87"/>
    <mergeCell ref="L88:M88"/>
    <mergeCell ref="L89:M89"/>
    <mergeCell ref="L90:M90"/>
    <mergeCell ref="L81:M81"/>
    <mergeCell ref="L82:M82"/>
    <mergeCell ref="L83:M83"/>
    <mergeCell ref="L84:M84"/>
    <mergeCell ref="L85:M85"/>
    <mergeCell ref="L96:M96"/>
    <mergeCell ref="L97:M97"/>
    <mergeCell ref="L98:M98"/>
    <mergeCell ref="L99:M99"/>
    <mergeCell ref="L100:M100"/>
    <mergeCell ref="L91:M91"/>
    <mergeCell ref="L92:M92"/>
    <mergeCell ref="L93:M93"/>
    <mergeCell ref="L94:M94"/>
    <mergeCell ref="L95:M95"/>
  </mergeCells>
  <dataValidations count="5">
    <dataValidation type="list" allowBlank="1" showInputMessage="1" showErrorMessage="1" sqref="B101:B103">
      <formula1>$Y$2:$Y$9</formula1>
    </dataValidation>
    <dataValidation type="list" allowBlank="1" showInputMessage="1" showErrorMessage="1" sqref="C101:C103">
      <formula1>$Z$2:$Z$9</formula1>
    </dataValidation>
    <dataValidation type="list" allowBlank="1" showInputMessage="1" showErrorMessage="1" sqref="B2:B100">
      <formula1>$Y$2:$Y$5</formula1>
    </dataValidation>
    <dataValidation type="list" allowBlank="1" showInputMessage="1" showErrorMessage="1" sqref="C2:C100">
      <formula1>$Z$2:$Z$5</formula1>
    </dataValidation>
    <dataValidation type="list" allowBlank="1" showInputMessage="1" showErrorMessage="1" sqref="J2:J100">
      <formula1>$AA$2:$AA$4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9"/>
  <sheetViews>
    <sheetView showGridLines="0" topLeftCell="H1" workbookViewId="0">
      <selection activeCell="N6" sqref="N6:O6"/>
    </sheetView>
  </sheetViews>
  <sheetFormatPr baseColWidth="10" defaultRowHeight="15" x14ac:dyDescent="0.25"/>
  <cols>
    <col min="1" max="2" width="11.42578125" style="134"/>
    <col min="3" max="3" width="17.85546875" style="134" bestFit="1" customWidth="1"/>
    <col min="4" max="4" width="20.28515625" style="134" bestFit="1" customWidth="1"/>
    <col min="5" max="5" width="18.85546875" style="134" bestFit="1" customWidth="1"/>
    <col min="6" max="6" width="25.7109375" style="134" bestFit="1" customWidth="1"/>
    <col min="7" max="7" width="30" style="134" bestFit="1" customWidth="1"/>
    <col min="8" max="8" width="20.85546875" style="134" bestFit="1" customWidth="1"/>
    <col min="9" max="9" width="17.140625" style="134" bestFit="1" customWidth="1"/>
    <col min="10" max="10" width="24.42578125" style="134" bestFit="1" customWidth="1"/>
    <col min="11" max="11" width="30.28515625" style="134" bestFit="1" customWidth="1"/>
    <col min="12" max="12" width="30.85546875" style="134" bestFit="1" customWidth="1"/>
    <col min="13" max="13" width="28.7109375" style="134" bestFit="1" customWidth="1"/>
    <col min="14" max="15" width="16.7109375" style="134" customWidth="1"/>
    <col min="16" max="20" width="11.42578125" style="134"/>
    <col min="21" max="21" width="14.5703125" style="134" bestFit="1" customWidth="1"/>
    <col min="22" max="22" width="15.5703125" style="134" bestFit="1" customWidth="1"/>
    <col min="23" max="30" width="11.42578125" style="134"/>
    <col min="31" max="35" width="11.42578125" style="134" customWidth="1"/>
    <col min="36" max="16384" width="11.42578125" style="134"/>
  </cols>
  <sheetData>
    <row r="1" spans="1:34" ht="16.5" thickTop="1" thickBot="1" x14ac:dyDescent="0.3">
      <c r="A1" s="155" t="s">
        <v>154</v>
      </c>
      <c r="B1" s="180" t="s">
        <v>352</v>
      </c>
      <c r="C1" s="156" t="s">
        <v>155</v>
      </c>
      <c r="D1" s="156" t="s">
        <v>261</v>
      </c>
      <c r="E1" s="156" t="s">
        <v>156</v>
      </c>
      <c r="F1" s="156" t="s">
        <v>157</v>
      </c>
      <c r="G1" s="156" t="s">
        <v>158</v>
      </c>
      <c r="H1" s="156" t="s">
        <v>159</v>
      </c>
      <c r="I1" s="156" t="s">
        <v>161</v>
      </c>
      <c r="J1" s="156" t="s">
        <v>160</v>
      </c>
      <c r="K1" s="156" t="s">
        <v>173</v>
      </c>
      <c r="L1" s="156" t="s">
        <v>274</v>
      </c>
      <c r="M1" s="156" t="s">
        <v>166</v>
      </c>
      <c r="N1" s="250" t="s">
        <v>174</v>
      </c>
      <c r="O1" s="251"/>
      <c r="Q1" s="223" t="s">
        <v>91</v>
      </c>
      <c r="R1" s="224"/>
      <c r="S1" s="224"/>
      <c r="T1" s="224"/>
      <c r="U1" s="224"/>
      <c r="V1" s="225"/>
      <c r="AF1" s="134" t="s">
        <v>162</v>
      </c>
      <c r="AG1" s="134" t="s">
        <v>164</v>
      </c>
      <c r="AH1" s="134" t="s">
        <v>171</v>
      </c>
    </row>
    <row r="2" spans="1:34" ht="15.75" thickBot="1" x14ac:dyDescent="0.3">
      <c r="A2" s="11"/>
      <c r="B2" s="181"/>
      <c r="C2" s="10"/>
      <c r="D2" s="10"/>
      <c r="E2" s="10"/>
      <c r="F2" s="128"/>
      <c r="G2" s="128"/>
      <c r="H2" s="157"/>
      <c r="I2" s="157"/>
      <c r="J2" s="10"/>
      <c r="K2" s="10"/>
      <c r="L2" s="159" t="str">
        <f t="shared" ref="L2:L33" si="0">IF(C2="","Ingresar producto",IF(K2=$AH$1,IF(J2&gt;2014,IF(J2&lt;2020,IF(G2=$AF$1,"Recursos de Fuente Nacional",IF(G2=$AF$2,"Recursos de Fuente Internacional","Verificar fuente de los recursos")),"Producto posterior al plazo"),"Producto previo a la vigencia"),IF(K2=$AH$3,IF(J2&gt;2014,IF(J2&lt;2020,IF(G2=$AF$1,"Recursos de Fuente Nacional",IF(G2=$AF$2,"Recursos de Fuente Internacional","Verificar fuente de los recursos")),"Producto posterior al plazo"),"Producto previo a la vigencia"),"Verificar producto")))</f>
        <v>Ingresar producto</v>
      </c>
      <c r="M2" s="160">
        <f t="shared" ref="M2:M33" si="1">IF(L2="Recursos de Fuente Nacional",SUM(H2+I2)/100000000,IF(L2="Recursos de Fuente Internacional",SUM(H2+I2)/100000000,0))</f>
        <v>0</v>
      </c>
      <c r="N2" s="246"/>
      <c r="O2" s="247"/>
      <c r="Q2" s="226" t="s">
        <v>126</v>
      </c>
      <c r="R2" s="227"/>
      <c r="S2" s="227"/>
      <c r="T2" s="22" t="s">
        <v>95</v>
      </c>
      <c r="U2" s="22" t="s">
        <v>127</v>
      </c>
      <c r="V2" s="23" t="s">
        <v>128</v>
      </c>
      <c r="AF2" s="134" t="s">
        <v>163</v>
      </c>
      <c r="AG2" s="134" t="s">
        <v>165</v>
      </c>
      <c r="AH2" s="134" t="s">
        <v>172</v>
      </c>
    </row>
    <row r="3" spans="1:34" x14ac:dyDescent="0.25">
      <c r="A3" s="11"/>
      <c r="B3" s="181"/>
      <c r="C3" s="10"/>
      <c r="D3" s="10"/>
      <c r="E3" s="10"/>
      <c r="F3" s="128"/>
      <c r="G3" s="128"/>
      <c r="H3" s="157"/>
      <c r="I3" s="157"/>
      <c r="J3" s="10"/>
      <c r="K3" s="10"/>
      <c r="L3" s="159" t="str">
        <f t="shared" si="0"/>
        <v>Ingresar producto</v>
      </c>
      <c r="M3" s="160">
        <f t="shared" si="1"/>
        <v>0</v>
      </c>
      <c r="N3" s="246"/>
      <c r="O3" s="247"/>
      <c r="Q3" s="221" t="s">
        <v>162</v>
      </c>
      <c r="R3" s="222"/>
      <c r="S3" s="222"/>
      <c r="T3" s="15">
        <v>8</v>
      </c>
      <c r="U3" s="31">
        <f>IF(Calculadora!P13&gt;0,Calculadora!P13,Calculadora!Q13)</f>
        <v>0</v>
      </c>
      <c r="V3" s="162">
        <f>U3*T3</f>
        <v>0</v>
      </c>
      <c r="AH3" s="134" t="s">
        <v>185</v>
      </c>
    </row>
    <row r="4" spans="1:34" x14ac:dyDescent="0.25">
      <c r="A4" s="11"/>
      <c r="B4" s="181"/>
      <c r="C4" s="10"/>
      <c r="D4" s="10"/>
      <c r="E4" s="10"/>
      <c r="F4" s="128"/>
      <c r="G4" s="128"/>
      <c r="H4" s="157"/>
      <c r="I4" s="157"/>
      <c r="J4" s="10"/>
      <c r="K4" s="10"/>
      <c r="L4" s="159" t="str">
        <f t="shared" si="0"/>
        <v>Ingresar producto</v>
      </c>
      <c r="M4" s="160">
        <f t="shared" si="1"/>
        <v>0</v>
      </c>
      <c r="N4" s="246"/>
      <c r="O4" s="247"/>
      <c r="Q4" s="214" t="s">
        <v>163</v>
      </c>
      <c r="R4" s="215"/>
      <c r="S4" s="215"/>
      <c r="T4" s="16">
        <v>10</v>
      </c>
      <c r="U4" s="32">
        <f>IF(Calculadora!P14&gt;0,Calculadora!P14,Calculadora!Q14)</f>
        <v>0</v>
      </c>
      <c r="V4" s="163">
        <f t="shared" ref="V4" si="2">U4*T4</f>
        <v>0</v>
      </c>
    </row>
    <row r="5" spans="1:34" ht="15.75" thickBot="1" x14ac:dyDescent="0.3">
      <c r="A5" s="11"/>
      <c r="B5" s="181"/>
      <c r="C5" s="10"/>
      <c r="D5" s="10"/>
      <c r="E5" s="10"/>
      <c r="F5" s="128"/>
      <c r="G5" s="128"/>
      <c r="H5" s="157"/>
      <c r="I5" s="157"/>
      <c r="J5" s="10"/>
      <c r="K5" s="10"/>
      <c r="L5" s="159" t="str">
        <f t="shared" si="0"/>
        <v>Ingresar producto</v>
      </c>
      <c r="M5" s="160">
        <f t="shared" si="1"/>
        <v>0</v>
      </c>
      <c r="N5" s="246"/>
      <c r="O5" s="247"/>
      <c r="Q5" s="216" t="s">
        <v>129</v>
      </c>
      <c r="R5" s="217"/>
      <c r="S5" s="217"/>
      <c r="T5" s="217"/>
      <c r="U5" s="217"/>
      <c r="V5" s="164">
        <f>SUM(V3:V4)</f>
        <v>0</v>
      </c>
    </row>
    <row r="6" spans="1:34" ht="15.75" thickTop="1" x14ac:dyDescent="0.25">
      <c r="A6" s="11"/>
      <c r="B6" s="181"/>
      <c r="C6" s="10"/>
      <c r="D6" s="10"/>
      <c r="E6" s="10"/>
      <c r="F6" s="128"/>
      <c r="G6" s="128"/>
      <c r="H6" s="157"/>
      <c r="I6" s="157"/>
      <c r="J6" s="10"/>
      <c r="K6" s="10"/>
      <c r="L6" s="159" t="str">
        <f t="shared" si="0"/>
        <v>Ingresar producto</v>
      </c>
      <c r="M6" s="160">
        <f t="shared" si="1"/>
        <v>0</v>
      </c>
      <c r="N6" s="246"/>
      <c r="O6" s="247"/>
    </row>
    <row r="7" spans="1:34" x14ac:dyDescent="0.25">
      <c r="A7" s="11"/>
      <c r="B7" s="181"/>
      <c r="C7" s="10"/>
      <c r="D7" s="10"/>
      <c r="E7" s="10"/>
      <c r="F7" s="128"/>
      <c r="G7" s="128"/>
      <c r="H7" s="157"/>
      <c r="I7" s="157"/>
      <c r="J7" s="10"/>
      <c r="K7" s="10"/>
      <c r="L7" s="159" t="str">
        <f t="shared" si="0"/>
        <v>Ingresar producto</v>
      </c>
      <c r="M7" s="160">
        <f t="shared" si="1"/>
        <v>0</v>
      </c>
      <c r="N7" s="246"/>
      <c r="O7" s="247"/>
    </row>
    <row r="8" spans="1:34" x14ac:dyDescent="0.25">
      <c r="A8" s="11"/>
      <c r="B8" s="181"/>
      <c r="C8" s="10"/>
      <c r="D8" s="10"/>
      <c r="E8" s="10"/>
      <c r="F8" s="128"/>
      <c r="G8" s="128"/>
      <c r="H8" s="157"/>
      <c r="I8" s="157"/>
      <c r="J8" s="10"/>
      <c r="K8" s="10"/>
      <c r="L8" s="159" t="str">
        <f t="shared" si="0"/>
        <v>Ingresar producto</v>
      </c>
      <c r="M8" s="160">
        <f t="shared" si="1"/>
        <v>0</v>
      </c>
      <c r="N8" s="246"/>
      <c r="O8" s="247"/>
    </row>
    <row r="9" spans="1:34" x14ac:dyDescent="0.25">
      <c r="A9" s="11"/>
      <c r="B9" s="181"/>
      <c r="C9" s="10"/>
      <c r="D9" s="10"/>
      <c r="E9" s="10"/>
      <c r="F9" s="128"/>
      <c r="G9" s="128"/>
      <c r="H9" s="157"/>
      <c r="I9" s="157"/>
      <c r="J9" s="10"/>
      <c r="K9" s="10"/>
      <c r="L9" s="159" t="str">
        <f t="shared" si="0"/>
        <v>Ingresar producto</v>
      </c>
      <c r="M9" s="160">
        <f t="shared" si="1"/>
        <v>0</v>
      </c>
      <c r="N9" s="246"/>
      <c r="O9" s="247"/>
    </row>
    <row r="10" spans="1:34" x14ac:dyDescent="0.25">
      <c r="A10" s="11"/>
      <c r="B10" s="181"/>
      <c r="C10" s="10"/>
      <c r="D10" s="10"/>
      <c r="E10" s="10"/>
      <c r="F10" s="128"/>
      <c r="G10" s="128"/>
      <c r="H10" s="157"/>
      <c r="I10" s="157"/>
      <c r="J10" s="10"/>
      <c r="K10" s="10"/>
      <c r="L10" s="159" t="str">
        <f t="shared" si="0"/>
        <v>Ingresar producto</v>
      </c>
      <c r="M10" s="160">
        <f t="shared" si="1"/>
        <v>0</v>
      </c>
      <c r="N10" s="246"/>
      <c r="O10" s="247"/>
    </row>
    <row r="11" spans="1:34" x14ac:dyDescent="0.25">
      <c r="A11" s="11"/>
      <c r="B11" s="181"/>
      <c r="C11" s="10"/>
      <c r="D11" s="10"/>
      <c r="E11" s="10"/>
      <c r="F11" s="128"/>
      <c r="G11" s="128"/>
      <c r="H11" s="157"/>
      <c r="I11" s="157"/>
      <c r="J11" s="10"/>
      <c r="K11" s="10"/>
      <c r="L11" s="159" t="str">
        <f t="shared" si="0"/>
        <v>Ingresar producto</v>
      </c>
      <c r="M11" s="160">
        <f t="shared" si="1"/>
        <v>0</v>
      </c>
      <c r="N11" s="246"/>
      <c r="O11" s="247"/>
    </row>
    <row r="12" spans="1:34" x14ac:dyDescent="0.25">
      <c r="A12" s="11"/>
      <c r="B12" s="181"/>
      <c r="C12" s="10"/>
      <c r="D12" s="10"/>
      <c r="E12" s="10"/>
      <c r="F12" s="128"/>
      <c r="G12" s="128"/>
      <c r="H12" s="157"/>
      <c r="I12" s="157"/>
      <c r="J12" s="10"/>
      <c r="K12" s="10"/>
      <c r="L12" s="159" t="str">
        <f t="shared" si="0"/>
        <v>Ingresar producto</v>
      </c>
      <c r="M12" s="160">
        <f t="shared" si="1"/>
        <v>0</v>
      </c>
      <c r="N12" s="246"/>
      <c r="O12" s="247"/>
    </row>
    <row r="13" spans="1:34" x14ac:dyDescent="0.25">
      <c r="A13" s="11"/>
      <c r="B13" s="181"/>
      <c r="C13" s="10"/>
      <c r="D13" s="10"/>
      <c r="E13" s="10"/>
      <c r="F13" s="128"/>
      <c r="G13" s="128"/>
      <c r="H13" s="157"/>
      <c r="I13" s="157"/>
      <c r="J13" s="10"/>
      <c r="K13" s="10"/>
      <c r="L13" s="159" t="str">
        <f t="shared" si="0"/>
        <v>Ingresar producto</v>
      </c>
      <c r="M13" s="160">
        <f t="shared" si="1"/>
        <v>0</v>
      </c>
      <c r="N13" s="246"/>
      <c r="O13" s="247"/>
    </row>
    <row r="14" spans="1:34" x14ac:dyDescent="0.25">
      <c r="A14" s="11"/>
      <c r="B14" s="181"/>
      <c r="C14" s="10"/>
      <c r="D14" s="10"/>
      <c r="E14" s="10"/>
      <c r="F14" s="128"/>
      <c r="G14" s="128"/>
      <c r="H14" s="157"/>
      <c r="I14" s="157"/>
      <c r="J14" s="10"/>
      <c r="K14" s="10"/>
      <c r="L14" s="159" t="str">
        <f t="shared" si="0"/>
        <v>Ingresar producto</v>
      </c>
      <c r="M14" s="160">
        <f t="shared" si="1"/>
        <v>0</v>
      </c>
      <c r="N14" s="246"/>
      <c r="O14" s="247"/>
    </row>
    <row r="15" spans="1:34" x14ac:dyDescent="0.25">
      <c r="A15" s="11"/>
      <c r="B15" s="181"/>
      <c r="C15" s="10"/>
      <c r="D15" s="10"/>
      <c r="E15" s="10"/>
      <c r="F15" s="128"/>
      <c r="G15" s="128"/>
      <c r="H15" s="157"/>
      <c r="I15" s="157"/>
      <c r="J15" s="10"/>
      <c r="K15" s="10"/>
      <c r="L15" s="159" t="str">
        <f t="shared" si="0"/>
        <v>Ingresar producto</v>
      </c>
      <c r="M15" s="160">
        <f t="shared" si="1"/>
        <v>0</v>
      </c>
      <c r="N15" s="246"/>
      <c r="O15" s="247"/>
    </row>
    <row r="16" spans="1:34" x14ac:dyDescent="0.25">
      <c r="A16" s="11"/>
      <c r="B16" s="181"/>
      <c r="C16" s="10"/>
      <c r="D16" s="10"/>
      <c r="E16" s="10"/>
      <c r="F16" s="128"/>
      <c r="G16" s="128"/>
      <c r="H16" s="157"/>
      <c r="I16" s="157"/>
      <c r="J16" s="10"/>
      <c r="K16" s="10"/>
      <c r="L16" s="159" t="str">
        <f t="shared" si="0"/>
        <v>Ingresar producto</v>
      </c>
      <c r="M16" s="160">
        <f t="shared" si="1"/>
        <v>0</v>
      </c>
      <c r="N16" s="246"/>
      <c r="O16" s="247"/>
    </row>
    <row r="17" spans="1:15" x14ac:dyDescent="0.25">
      <c r="A17" s="11"/>
      <c r="B17" s="181"/>
      <c r="C17" s="10"/>
      <c r="D17" s="10"/>
      <c r="E17" s="10"/>
      <c r="F17" s="128"/>
      <c r="G17" s="128"/>
      <c r="H17" s="157"/>
      <c r="I17" s="157"/>
      <c r="J17" s="10"/>
      <c r="K17" s="10"/>
      <c r="L17" s="159" t="str">
        <f t="shared" si="0"/>
        <v>Ingresar producto</v>
      </c>
      <c r="M17" s="160">
        <f t="shared" si="1"/>
        <v>0</v>
      </c>
      <c r="N17" s="246"/>
      <c r="O17" s="247"/>
    </row>
    <row r="18" spans="1:15" x14ac:dyDescent="0.25">
      <c r="A18" s="11"/>
      <c r="B18" s="181"/>
      <c r="C18" s="10"/>
      <c r="D18" s="10"/>
      <c r="E18" s="10"/>
      <c r="F18" s="128"/>
      <c r="G18" s="128"/>
      <c r="H18" s="157"/>
      <c r="I18" s="157"/>
      <c r="J18" s="10"/>
      <c r="K18" s="10"/>
      <c r="L18" s="159" t="str">
        <f t="shared" si="0"/>
        <v>Ingresar producto</v>
      </c>
      <c r="M18" s="160">
        <f t="shared" si="1"/>
        <v>0</v>
      </c>
      <c r="N18" s="246"/>
      <c r="O18" s="247"/>
    </row>
    <row r="19" spans="1:15" x14ac:dyDescent="0.25">
      <c r="A19" s="11"/>
      <c r="B19" s="181"/>
      <c r="C19" s="10"/>
      <c r="D19" s="10"/>
      <c r="E19" s="10"/>
      <c r="F19" s="128"/>
      <c r="G19" s="128"/>
      <c r="H19" s="157"/>
      <c r="I19" s="157"/>
      <c r="J19" s="10"/>
      <c r="K19" s="10"/>
      <c r="L19" s="159" t="str">
        <f t="shared" si="0"/>
        <v>Ingresar producto</v>
      </c>
      <c r="M19" s="160">
        <f t="shared" si="1"/>
        <v>0</v>
      </c>
      <c r="N19" s="246"/>
      <c r="O19" s="247"/>
    </row>
    <row r="20" spans="1:15" x14ac:dyDescent="0.25">
      <c r="A20" s="11"/>
      <c r="B20" s="181"/>
      <c r="C20" s="10"/>
      <c r="D20" s="10"/>
      <c r="E20" s="10"/>
      <c r="F20" s="128"/>
      <c r="G20" s="128"/>
      <c r="H20" s="157"/>
      <c r="I20" s="157"/>
      <c r="J20" s="10"/>
      <c r="K20" s="10"/>
      <c r="L20" s="159" t="str">
        <f t="shared" si="0"/>
        <v>Ingresar producto</v>
      </c>
      <c r="M20" s="160">
        <f t="shared" si="1"/>
        <v>0</v>
      </c>
      <c r="N20" s="246"/>
      <c r="O20" s="247"/>
    </row>
    <row r="21" spans="1:15" x14ac:dyDescent="0.25">
      <c r="A21" s="11"/>
      <c r="B21" s="181"/>
      <c r="C21" s="10"/>
      <c r="D21" s="10"/>
      <c r="E21" s="10"/>
      <c r="F21" s="128"/>
      <c r="G21" s="128"/>
      <c r="H21" s="157"/>
      <c r="I21" s="157"/>
      <c r="J21" s="10"/>
      <c r="K21" s="10"/>
      <c r="L21" s="159" t="str">
        <f t="shared" si="0"/>
        <v>Ingresar producto</v>
      </c>
      <c r="M21" s="160">
        <f t="shared" si="1"/>
        <v>0</v>
      </c>
      <c r="N21" s="246"/>
      <c r="O21" s="247"/>
    </row>
    <row r="22" spans="1:15" x14ac:dyDescent="0.25">
      <c r="A22" s="11"/>
      <c r="B22" s="181"/>
      <c r="C22" s="10"/>
      <c r="D22" s="10"/>
      <c r="E22" s="10"/>
      <c r="F22" s="128"/>
      <c r="G22" s="128"/>
      <c r="H22" s="157"/>
      <c r="I22" s="157"/>
      <c r="J22" s="10"/>
      <c r="K22" s="10"/>
      <c r="L22" s="159" t="str">
        <f t="shared" si="0"/>
        <v>Ingresar producto</v>
      </c>
      <c r="M22" s="160">
        <f t="shared" si="1"/>
        <v>0</v>
      </c>
      <c r="N22" s="246"/>
      <c r="O22" s="247"/>
    </row>
    <row r="23" spans="1:15" x14ac:dyDescent="0.25">
      <c r="A23" s="11"/>
      <c r="B23" s="181"/>
      <c r="C23" s="10"/>
      <c r="D23" s="10"/>
      <c r="E23" s="10"/>
      <c r="F23" s="128"/>
      <c r="G23" s="128"/>
      <c r="H23" s="157"/>
      <c r="I23" s="157"/>
      <c r="J23" s="10"/>
      <c r="K23" s="10"/>
      <c r="L23" s="159" t="str">
        <f t="shared" si="0"/>
        <v>Ingresar producto</v>
      </c>
      <c r="M23" s="160">
        <f t="shared" si="1"/>
        <v>0</v>
      </c>
      <c r="N23" s="246"/>
      <c r="O23" s="247"/>
    </row>
    <row r="24" spans="1:15" x14ac:dyDescent="0.25">
      <c r="A24" s="11"/>
      <c r="B24" s="181"/>
      <c r="C24" s="10"/>
      <c r="D24" s="10"/>
      <c r="E24" s="10"/>
      <c r="F24" s="128"/>
      <c r="G24" s="128"/>
      <c r="H24" s="157"/>
      <c r="I24" s="157"/>
      <c r="J24" s="10"/>
      <c r="K24" s="10"/>
      <c r="L24" s="159" t="str">
        <f t="shared" si="0"/>
        <v>Ingresar producto</v>
      </c>
      <c r="M24" s="160">
        <f t="shared" si="1"/>
        <v>0</v>
      </c>
      <c r="N24" s="246"/>
      <c r="O24" s="247"/>
    </row>
    <row r="25" spans="1:15" x14ac:dyDescent="0.25">
      <c r="A25" s="11"/>
      <c r="B25" s="181"/>
      <c r="C25" s="10"/>
      <c r="D25" s="10"/>
      <c r="E25" s="10"/>
      <c r="F25" s="128"/>
      <c r="G25" s="128"/>
      <c r="H25" s="157"/>
      <c r="I25" s="157"/>
      <c r="J25" s="10"/>
      <c r="K25" s="10"/>
      <c r="L25" s="159" t="str">
        <f t="shared" si="0"/>
        <v>Ingresar producto</v>
      </c>
      <c r="M25" s="160">
        <f t="shared" si="1"/>
        <v>0</v>
      </c>
      <c r="N25" s="246"/>
      <c r="O25" s="247"/>
    </row>
    <row r="26" spans="1:15" x14ac:dyDescent="0.25">
      <c r="A26" s="11"/>
      <c r="B26" s="181"/>
      <c r="C26" s="10"/>
      <c r="D26" s="10"/>
      <c r="E26" s="10"/>
      <c r="F26" s="128"/>
      <c r="G26" s="128"/>
      <c r="H26" s="157"/>
      <c r="I26" s="157"/>
      <c r="J26" s="10"/>
      <c r="K26" s="10"/>
      <c r="L26" s="159" t="str">
        <f t="shared" si="0"/>
        <v>Ingresar producto</v>
      </c>
      <c r="M26" s="160">
        <f t="shared" si="1"/>
        <v>0</v>
      </c>
      <c r="N26" s="246"/>
      <c r="O26" s="247"/>
    </row>
    <row r="27" spans="1:15" x14ac:dyDescent="0.25">
      <c r="A27" s="11"/>
      <c r="B27" s="181"/>
      <c r="C27" s="10"/>
      <c r="D27" s="10"/>
      <c r="E27" s="10"/>
      <c r="F27" s="128"/>
      <c r="G27" s="128"/>
      <c r="H27" s="157"/>
      <c r="I27" s="157"/>
      <c r="J27" s="10"/>
      <c r="K27" s="10"/>
      <c r="L27" s="159" t="str">
        <f t="shared" si="0"/>
        <v>Ingresar producto</v>
      </c>
      <c r="M27" s="160">
        <f t="shared" si="1"/>
        <v>0</v>
      </c>
      <c r="N27" s="246"/>
      <c r="O27" s="247"/>
    </row>
    <row r="28" spans="1:15" x14ac:dyDescent="0.25">
      <c r="A28" s="11"/>
      <c r="B28" s="181"/>
      <c r="C28" s="10"/>
      <c r="D28" s="10"/>
      <c r="E28" s="10"/>
      <c r="F28" s="128"/>
      <c r="G28" s="128"/>
      <c r="H28" s="157"/>
      <c r="I28" s="157"/>
      <c r="J28" s="10"/>
      <c r="K28" s="10"/>
      <c r="L28" s="159" t="str">
        <f t="shared" si="0"/>
        <v>Ingresar producto</v>
      </c>
      <c r="M28" s="160">
        <f t="shared" si="1"/>
        <v>0</v>
      </c>
      <c r="N28" s="246"/>
      <c r="O28" s="247"/>
    </row>
    <row r="29" spans="1:15" x14ac:dyDescent="0.25">
      <c r="A29" s="11"/>
      <c r="B29" s="181"/>
      <c r="C29" s="10"/>
      <c r="D29" s="10"/>
      <c r="E29" s="10"/>
      <c r="F29" s="128"/>
      <c r="G29" s="128"/>
      <c r="H29" s="157"/>
      <c r="I29" s="157"/>
      <c r="J29" s="10"/>
      <c r="K29" s="10"/>
      <c r="L29" s="159" t="str">
        <f t="shared" si="0"/>
        <v>Ingresar producto</v>
      </c>
      <c r="M29" s="160">
        <f t="shared" si="1"/>
        <v>0</v>
      </c>
      <c r="N29" s="246"/>
      <c r="O29" s="247"/>
    </row>
    <row r="30" spans="1:15" x14ac:dyDescent="0.25">
      <c r="A30" s="11"/>
      <c r="B30" s="181"/>
      <c r="C30" s="10"/>
      <c r="D30" s="10"/>
      <c r="E30" s="10"/>
      <c r="F30" s="128"/>
      <c r="G30" s="128"/>
      <c r="H30" s="157"/>
      <c r="I30" s="157"/>
      <c r="J30" s="10"/>
      <c r="K30" s="10"/>
      <c r="L30" s="159" t="str">
        <f t="shared" si="0"/>
        <v>Ingresar producto</v>
      </c>
      <c r="M30" s="160">
        <f t="shared" si="1"/>
        <v>0</v>
      </c>
      <c r="N30" s="246"/>
      <c r="O30" s="247"/>
    </row>
    <row r="31" spans="1:15" x14ac:dyDescent="0.25">
      <c r="A31" s="11"/>
      <c r="B31" s="181"/>
      <c r="C31" s="10"/>
      <c r="D31" s="10"/>
      <c r="E31" s="10"/>
      <c r="F31" s="128"/>
      <c r="G31" s="128"/>
      <c r="H31" s="157"/>
      <c r="I31" s="157"/>
      <c r="J31" s="10"/>
      <c r="K31" s="10"/>
      <c r="L31" s="159" t="str">
        <f t="shared" si="0"/>
        <v>Ingresar producto</v>
      </c>
      <c r="M31" s="160">
        <f t="shared" si="1"/>
        <v>0</v>
      </c>
      <c r="N31" s="246"/>
      <c r="O31" s="247"/>
    </row>
    <row r="32" spans="1:15" x14ac:dyDescent="0.25">
      <c r="A32" s="11"/>
      <c r="B32" s="181"/>
      <c r="C32" s="10"/>
      <c r="D32" s="10"/>
      <c r="E32" s="10"/>
      <c r="F32" s="128"/>
      <c r="G32" s="128"/>
      <c r="H32" s="157"/>
      <c r="I32" s="157"/>
      <c r="J32" s="10"/>
      <c r="K32" s="10"/>
      <c r="L32" s="159" t="str">
        <f t="shared" si="0"/>
        <v>Ingresar producto</v>
      </c>
      <c r="M32" s="160">
        <f t="shared" si="1"/>
        <v>0</v>
      </c>
      <c r="N32" s="246"/>
      <c r="O32" s="247"/>
    </row>
    <row r="33" spans="1:15" x14ac:dyDescent="0.25">
      <c r="A33" s="11"/>
      <c r="B33" s="181"/>
      <c r="C33" s="10"/>
      <c r="D33" s="10"/>
      <c r="E33" s="10"/>
      <c r="F33" s="128"/>
      <c r="G33" s="128"/>
      <c r="H33" s="157"/>
      <c r="I33" s="157"/>
      <c r="J33" s="10"/>
      <c r="K33" s="10"/>
      <c r="L33" s="159" t="str">
        <f t="shared" si="0"/>
        <v>Ingresar producto</v>
      </c>
      <c r="M33" s="160">
        <f t="shared" si="1"/>
        <v>0</v>
      </c>
      <c r="N33" s="246"/>
      <c r="O33" s="247"/>
    </row>
    <row r="34" spans="1:15" x14ac:dyDescent="0.25">
      <c r="A34" s="11"/>
      <c r="B34" s="181"/>
      <c r="C34" s="10"/>
      <c r="D34" s="10"/>
      <c r="E34" s="10"/>
      <c r="F34" s="128"/>
      <c r="G34" s="128"/>
      <c r="H34" s="157"/>
      <c r="I34" s="157"/>
      <c r="J34" s="10"/>
      <c r="K34" s="10"/>
      <c r="L34" s="159" t="str">
        <f t="shared" ref="L34:L65" si="3">IF(C34="","Ingresar producto",IF(K34=$AH$1,IF(J34&gt;2014,IF(J34&lt;2020,IF(G34=$AF$1,"Recursos de Fuente Nacional",IF(G34=$AF$2,"Recursos de Fuente Internacional","Verificar fuente de los recursos")),"Producto posterior al plazo"),"Producto previo a la vigencia"),IF(K34=$AH$3,IF(J34&gt;2014,IF(J34&lt;2020,IF(G34=$AF$1,"Recursos de Fuente Nacional",IF(G34=$AF$2,"Recursos de Fuente Internacional","Verificar fuente de los recursos")),"Producto posterior al plazo"),"Producto previo a la vigencia"),"Verificar producto")))</f>
        <v>Ingresar producto</v>
      </c>
      <c r="M34" s="160">
        <f t="shared" ref="M34:M65" si="4">IF(L34="Recursos de Fuente Nacional",SUM(H34+I34)/100000000,IF(L34="Recursos de Fuente Internacional",SUM(H34+I34)/100000000,0))</f>
        <v>0</v>
      </c>
      <c r="N34" s="246"/>
      <c r="O34" s="247"/>
    </row>
    <row r="35" spans="1:15" x14ac:dyDescent="0.25">
      <c r="A35" s="11"/>
      <c r="B35" s="181"/>
      <c r="C35" s="10"/>
      <c r="D35" s="10"/>
      <c r="E35" s="10"/>
      <c r="F35" s="128"/>
      <c r="G35" s="128"/>
      <c r="H35" s="157"/>
      <c r="I35" s="157"/>
      <c r="J35" s="10"/>
      <c r="K35" s="10"/>
      <c r="L35" s="159" t="str">
        <f t="shared" si="3"/>
        <v>Ingresar producto</v>
      </c>
      <c r="M35" s="160">
        <f t="shared" si="4"/>
        <v>0</v>
      </c>
      <c r="N35" s="246"/>
      <c r="O35" s="247"/>
    </row>
    <row r="36" spans="1:15" x14ac:dyDescent="0.25">
      <c r="A36" s="11"/>
      <c r="B36" s="181"/>
      <c r="C36" s="10"/>
      <c r="D36" s="10"/>
      <c r="E36" s="10"/>
      <c r="F36" s="128"/>
      <c r="G36" s="128"/>
      <c r="H36" s="157"/>
      <c r="I36" s="157"/>
      <c r="J36" s="10"/>
      <c r="K36" s="10"/>
      <c r="L36" s="159" t="str">
        <f t="shared" si="3"/>
        <v>Ingresar producto</v>
      </c>
      <c r="M36" s="160">
        <f t="shared" si="4"/>
        <v>0</v>
      </c>
      <c r="N36" s="246"/>
      <c r="O36" s="247"/>
    </row>
    <row r="37" spans="1:15" x14ac:dyDescent="0.25">
      <c r="A37" s="11"/>
      <c r="B37" s="181"/>
      <c r="C37" s="10"/>
      <c r="D37" s="10"/>
      <c r="E37" s="10"/>
      <c r="F37" s="128"/>
      <c r="G37" s="128"/>
      <c r="H37" s="157"/>
      <c r="I37" s="157"/>
      <c r="J37" s="10"/>
      <c r="K37" s="10"/>
      <c r="L37" s="159" t="str">
        <f t="shared" si="3"/>
        <v>Ingresar producto</v>
      </c>
      <c r="M37" s="160">
        <f t="shared" si="4"/>
        <v>0</v>
      </c>
      <c r="N37" s="246"/>
      <c r="O37" s="247"/>
    </row>
    <row r="38" spans="1:15" x14ac:dyDescent="0.25">
      <c r="A38" s="11"/>
      <c r="B38" s="181"/>
      <c r="C38" s="10"/>
      <c r="D38" s="10"/>
      <c r="E38" s="10"/>
      <c r="F38" s="128"/>
      <c r="G38" s="128"/>
      <c r="H38" s="157"/>
      <c r="I38" s="157"/>
      <c r="J38" s="10"/>
      <c r="K38" s="10"/>
      <c r="L38" s="159" t="str">
        <f t="shared" si="3"/>
        <v>Ingresar producto</v>
      </c>
      <c r="M38" s="160">
        <f t="shared" si="4"/>
        <v>0</v>
      </c>
      <c r="N38" s="246"/>
      <c r="O38" s="247"/>
    </row>
    <row r="39" spans="1:15" x14ac:dyDescent="0.25">
      <c r="A39" s="11"/>
      <c r="B39" s="181"/>
      <c r="C39" s="10"/>
      <c r="D39" s="10"/>
      <c r="E39" s="10"/>
      <c r="F39" s="128"/>
      <c r="G39" s="128"/>
      <c r="H39" s="157"/>
      <c r="I39" s="157"/>
      <c r="J39" s="10"/>
      <c r="K39" s="10"/>
      <c r="L39" s="159" t="str">
        <f t="shared" si="3"/>
        <v>Ingresar producto</v>
      </c>
      <c r="M39" s="160">
        <f t="shared" si="4"/>
        <v>0</v>
      </c>
      <c r="N39" s="246"/>
      <c r="O39" s="247"/>
    </row>
    <row r="40" spans="1:15" x14ac:dyDescent="0.25">
      <c r="A40" s="11"/>
      <c r="B40" s="181"/>
      <c r="C40" s="10"/>
      <c r="D40" s="10"/>
      <c r="E40" s="10"/>
      <c r="F40" s="128"/>
      <c r="G40" s="128"/>
      <c r="H40" s="157"/>
      <c r="I40" s="157"/>
      <c r="J40" s="10"/>
      <c r="K40" s="10"/>
      <c r="L40" s="159" t="str">
        <f t="shared" si="3"/>
        <v>Ingresar producto</v>
      </c>
      <c r="M40" s="160">
        <f t="shared" si="4"/>
        <v>0</v>
      </c>
      <c r="N40" s="246"/>
      <c r="O40" s="247"/>
    </row>
    <row r="41" spans="1:15" x14ac:dyDescent="0.25">
      <c r="A41" s="11"/>
      <c r="B41" s="181"/>
      <c r="C41" s="10"/>
      <c r="D41" s="10"/>
      <c r="E41" s="10"/>
      <c r="F41" s="128"/>
      <c r="G41" s="128"/>
      <c r="H41" s="157"/>
      <c r="I41" s="157"/>
      <c r="J41" s="10"/>
      <c r="K41" s="10"/>
      <c r="L41" s="159" t="str">
        <f t="shared" si="3"/>
        <v>Ingresar producto</v>
      </c>
      <c r="M41" s="160">
        <f t="shared" si="4"/>
        <v>0</v>
      </c>
      <c r="N41" s="246"/>
      <c r="O41" s="247"/>
    </row>
    <row r="42" spans="1:15" x14ac:dyDescent="0.25">
      <c r="A42" s="11"/>
      <c r="B42" s="181"/>
      <c r="C42" s="10"/>
      <c r="D42" s="10"/>
      <c r="E42" s="10"/>
      <c r="F42" s="128"/>
      <c r="G42" s="128"/>
      <c r="H42" s="157"/>
      <c r="I42" s="157"/>
      <c r="J42" s="10"/>
      <c r="K42" s="10"/>
      <c r="L42" s="159" t="str">
        <f t="shared" si="3"/>
        <v>Ingresar producto</v>
      </c>
      <c r="M42" s="160">
        <f t="shared" si="4"/>
        <v>0</v>
      </c>
      <c r="N42" s="246"/>
      <c r="O42" s="247"/>
    </row>
    <row r="43" spans="1:15" x14ac:dyDescent="0.25">
      <c r="A43" s="11"/>
      <c r="B43" s="181"/>
      <c r="C43" s="10"/>
      <c r="D43" s="10"/>
      <c r="E43" s="10"/>
      <c r="F43" s="128"/>
      <c r="G43" s="128"/>
      <c r="H43" s="157"/>
      <c r="I43" s="157"/>
      <c r="J43" s="10"/>
      <c r="K43" s="10"/>
      <c r="L43" s="159" t="str">
        <f t="shared" si="3"/>
        <v>Ingresar producto</v>
      </c>
      <c r="M43" s="160">
        <f t="shared" si="4"/>
        <v>0</v>
      </c>
      <c r="N43" s="246"/>
      <c r="O43" s="247"/>
    </row>
    <row r="44" spans="1:15" x14ac:dyDescent="0.25">
      <c r="A44" s="11"/>
      <c r="B44" s="181"/>
      <c r="C44" s="10"/>
      <c r="D44" s="10"/>
      <c r="E44" s="10"/>
      <c r="F44" s="128"/>
      <c r="G44" s="128"/>
      <c r="H44" s="157"/>
      <c r="I44" s="157"/>
      <c r="J44" s="10"/>
      <c r="K44" s="10"/>
      <c r="L44" s="159" t="str">
        <f t="shared" si="3"/>
        <v>Ingresar producto</v>
      </c>
      <c r="M44" s="160">
        <f t="shared" si="4"/>
        <v>0</v>
      </c>
      <c r="N44" s="246"/>
      <c r="O44" s="247"/>
    </row>
    <row r="45" spans="1:15" x14ac:dyDescent="0.25">
      <c r="A45" s="11"/>
      <c r="B45" s="181"/>
      <c r="C45" s="10"/>
      <c r="D45" s="10"/>
      <c r="E45" s="10"/>
      <c r="F45" s="128"/>
      <c r="G45" s="128"/>
      <c r="H45" s="157"/>
      <c r="I45" s="157"/>
      <c r="J45" s="10"/>
      <c r="K45" s="10"/>
      <c r="L45" s="159" t="str">
        <f t="shared" si="3"/>
        <v>Ingresar producto</v>
      </c>
      <c r="M45" s="160">
        <f t="shared" si="4"/>
        <v>0</v>
      </c>
      <c r="N45" s="246"/>
      <c r="O45" s="247"/>
    </row>
    <row r="46" spans="1:15" x14ac:dyDescent="0.25">
      <c r="A46" s="11"/>
      <c r="B46" s="181"/>
      <c r="C46" s="10"/>
      <c r="D46" s="10"/>
      <c r="E46" s="10"/>
      <c r="F46" s="128"/>
      <c r="G46" s="128"/>
      <c r="H46" s="157"/>
      <c r="I46" s="157"/>
      <c r="J46" s="10"/>
      <c r="K46" s="10"/>
      <c r="L46" s="159" t="str">
        <f t="shared" si="3"/>
        <v>Ingresar producto</v>
      </c>
      <c r="M46" s="160">
        <f t="shared" si="4"/>
        <v>0</v>
      </c>
      <c r="N46" s="246"/>
      <c r="O46" s="247"/>
    </row>
    <row r="47" spans="1:15" x14ac:dyDescent="0.25">
      <c r="A47" s="11"/>
      <c r="B47" s="181"/>
      <c r="C47" s="10"/>
      <c r="D47" s="10"/>
      <c r="E47" s="10"/>
      <c r="F47" s="128"/>
      <c r="G47" s="128"/>
      <c r="H47" s="157"/>
      <c r="I47" s="157"/>
      <c r="J47" s="10"/>
      <c r="K47" s="10"/>
      <c r="L47" s="159" t="str">
        <f t="shared" si="3"/>
        <v>Ingresar producto</v>
      </c>
      <c r="M47" s="160">
        <f t="shared" si="4"/>
        <v>0</v>
      </c>
      <c r="N47" s="246"/>
      <c r="O47" s="247"/>
    </row>
    <row r="48" spans="1:15" x14ac:dyDescent="0.25">
      <c r="A48" s="11"/>
      <c r="B48" s="181"/>
      <c r="C48" s="10"/>
      <c r="D48" s="10"/>
      <c r="E48" s="10"/>
      <c r="F48" s="128"/>
      <c r="G48" s="128"/>
      <c r="H48" s="157"/>
      <c r="I48" s="157"/>
      <c r="J48" s="10"/>
      <c r="K48" s="10"/>
      <c r="L48" s="159" t="str">
        <f t="shared" si="3"/>
        <v>Ingresar producto</v>
      </c>
      <c r="M48" s="160">
        <f t="shared" si="4"/>
        <v>0</v>
      </c>
      <c r="N48" s="246"/>
      <c r="O48" s="247"/>
    </row>
    <row r="49" spans="1:15" x14ac:dyDescent="0.25">
      <c r="A49" s="11"/>
      <c r="B49" s="181"/>
      <c r="C49" s="10"/>
      <c r="D49" s="10"/>
      <c r="E49" s="10"/>
      <c r="F49" s="128"/>
      <c r="G49" s="128"/>
      <c r="H49" s="157"/>
      <c r="I49" s="157"/>
      <c r="J49" s="10"/>
      <c r="K49" s="10"/>
      <c r="L49" s="159" t="str">
        <f t="shared" si="3"/>
        <v>Ingresar producto</v>
      </c>
      <c r="M49" s="160">
        <f t="shared" si="4"/>
        <v>0</v>
      </c>
      <c r="N49" s="246"/>
      <c r="O49" s="247"/>
    </row>
    <row r="50" spans="1:15" x14ac:dyDescent="0.25">
      <c r="A50" s="11"/>
      <c r="B50" s="181"/>
      <c r="C50" s="10"/>
      <c r="D50" s="10"/>
      <c r="E50" s="10"/>
      <c r="F50" s="128"/>
      <c r="G50" s="128"/>
      <c r="H50" s="157"/>
      <c r="I50" s="157"/>
      <c r="J50" s="10"/>
      <c r="K50" s="10"/>
      <c r="L50" s="159" t="str">
        <f t="shared" si="3"/>
        <v>Ingresar producto</v>
      </c>
      <c r="M50" s="160">
        <f t="shared" si="4"/>
        <v>0</v>
      </c>
      <c r="N50" s="246"/>
      <c r="O50" s="247"/>
    </row>
    <row r="51" spans="1:15" x14ac:dyDescent="0.25">
      <c r="A51" s="11"/>
      <c r="B51" s="181"/>
      <c r="C51" s="10"/>
      <c r="D51" s="10"/>
      <c r="E51" s="10"/>
      <c r="F51" s="128"/>
      <c r="G51" s="128"/>
      <c r="H51" s="157"/>
      <c r="I51" s="157"/>
      <c r="J51" s="10"/>
      <c r="K51" s="10"/>
      <c r="L51" s="159" t="str">
        <f t="shared" si="3"/>
        <v>Ingresar producto</v>
      </c>
      <c r="M51" s="160">
        <f t="shared" si="4"/>
        <v>0</v>
      </c>
      <c r="N51" s="246"/>
      <c r="O51" s="247"/>
    </row>
    <row r="52" spans="1:15" x14ac:dyDescent="0.25">
      <c r="A52" s="11"/>
      <c r="B52" s="181"/>
      <c r="C52" s="10"/>
      <c r="D52" s="10"/>
      <c r="E52" s="10"/>
      <c r="F52" s="128"/>
      <c r="G52" s="128"/>
      <c r="H52" s="157"/>
      <c r="I52" s="157"/>
      <c r="J52" s="10"/>
      <c r="K52" s="10"/>
      <c r="L52" s="159" t="str">
        <f t="shared" si="3"/>
        <v>Ingresar producto</v>
      </c>
      <c r="M52" s="160">
        <f t="shared" si="4"/>
        <v>0</v>
      </c>
      <c r="N52" s="246"/>
      <c r="O52" s="247"/>
    </row>
    <row r="53" spans="1:15" x14ac:dyDescent="0.25">
      <c r="A53" s="11"/>
      <c r="B53" s="181"/>
      <c r="C53" s="10"/>
      <c r="D53" s="10"/>
      <c r="E53" s="10"/>
      <c r="F53" s="128"/>
      <c r="G53" s="128"/>
      <c r="H53" s="157"/>
      <c r="I53" s="157"/>
      <c r="J53" s="10"/>
      <c r="K53" s="10"/>
      <c r="L53" s="159" t="str">
        <f t="shared" si="3"/>
        <v>Ingresar producto</v>
      </c>
      <c r="M53" s="160">
        <f t="shared" si="4"/>
        <v>0</v>
      </c>
      <c r="N53" s="246"/>
      <c r="O53" s="247"/>
    </row>
    <row r="54" spans="1:15" x14ac:dyDescent="0.25">
      <c r="A54" s="11"/>
      <c r="B54" s="181"/>
      <c r="C54" s="10"/>
      <c r="D54" s="10"/>
      <c r="E54" s="10"/>
      <c r="F54" s="128"/>
      <c r="G54" s="128"/>
      <c r="H54" s="157"/>
      <c r="I54" s="157"/>
      <c r="J54" s="10"/>
      <c r="K54" s="10"/>
      <c r="L54" s="159" t="str">
        <f t="shared" si="3"/>
        <v>Ingresar producto</v>
      </c>
      <c r="M54" s="160">
        <f t="shared" si="4"/>
        <v>0</v>
      </c>
      <c r="N54" s="246"/>
      <c r="O54" s="247"/>
    </row>
    <row r="55" spans="1:15" x14ac:dyDescent="0.25">
      <c r="A55" s="11"/>
      <c r="B55" s="181"/>
      <c r="C55" s="10"/>
      <c r="D55" s="10"/>
      <c r="E55" s="10"/>
      <c r="F55" s="128"/>
      <c r="G55" s="128"/>
      <c r="H55" s="157"/>
      <c r="I55" s="157"/>
      <c r="J55" s="10"/>
      <c r="K55" s="10"/>
      <c r="L55" s="159" t="str">
        <f t="shared" si="3"/>
        <v>Ingresar producto</v>
      </c>
      <c r="M55" s="160">
        <f t="shared" si="4"/>
        <v>0</v>
      </c>
      <c r="N55" s="246"/>
      <c r="O55" s="247"/>
    </row>
    <row r="56" spans="1:15" x14ac:dyDescent="0.25">
      <c r="A56" s="11"/>
      <c r="B56" s="181"/>
      <c r="C56" s="10"/>
      <c r="D56" s="10"/>
      <c r="E56" s="10"/>
      <c r="F56" s="128"/>
      <c r="G56" s="128"/>
      <c r="H56" s="157"/>
      <c r="I56" s="157"/>
      <c r="J56" s="10"/>
      <c r="K56" s="10"/>
      <c r="L56" s="159" t="str">
        <f t="shared" si="3"/>
        <v>Ingresar producto</v>
      </c>
      <c r="M56" s="160">
        <f t="shared" si="4"/>
        <v>0</v>
      </c>
      <c r="N56" s="246"/>
      <c r="O56" s="247"/>
    </row>
    <row r="57" spans="1:15" x14ac:dyDescent="0.25">
      <c r="A57" s="11"/>
      <c r="B57" s="181"/>
      <c r="C57" s="10"/>
      <c r="D57" s="10"/>
      <c r="E57" s="10"/>
      <c r="F57" s="128"/>
      <c r="G57" s="128"/>
      <c r="H57" s="157"/>
      <c r="I57" s="157"/>
      <c r="J57" s="10"/>
      <c r="K57" s="10"/>
      <c r="L57" s="159" t="str">
        <f t="shared" si="3"/>
        <v>Ingresar producto</v>
      </c>
      <c r="M57" s="160">
        <f t="shared" si="4"/>
        <v>0</v>
      </c>
      <c r="N57" s="246"/>
      <c r="O57" s="247"/>
    </row>
    <row r="58" spans="1:15" x14ac:dyDescent="0.25">
      <c r="A58" s="11"/>
      <c r="B58" s="181"/>
      <c r="C58" s="10"/>
      <c r="D58" s="10"/>
      <c r="E58" s="10"/>
      <c r="F58" s="128"/>
      <c r="G58" s="128"/>
      <c r="H58" s="157"/>
      <c r="I58" s="157"/>
      <c r="J58" s="10"/>
      <c r="K58" s="10"/>
      <c r="L58" s="159" t="str">
        <f t="shared" si="3"/>
        <v>Ingresar producto</v>
      </c>
      <c r="M58" s="160">
        <f t="shared" si="4"/>
        <v>0</v>
      </c>
      <c r="N58" s="246"/>
      <c r="O58" s="247"/>
    </row>
    <row r="59" spans="1:15" x14ac:dyDescent="0.25">
      <c r="A59" s="11"/>
      <c r="B59" s="181"/>
      <c r="C59" s="10"/>
      <c r="D59" s="10"/>
      <c r="E59" s="10"/>
      <c r="F59" s="128"/>
      <c r="G59" s="128"/>
      <c r="H59" s="157"/>
      <c r="I59" s="157"/>
      <c r="J59" s="10"/>
      <c r="K59" s="10"/>
      <c r="L59" s="159" t="str">
        <f t="shared" si="3"/>
        <v>Ingresar producto</v>
      </c>
      <c r="M59" s="160">
        <f t="shared" si="4"/>
        <v>0</v>
      </c>
      <c r="N59" s="246"/>
      <c r="O59" s="247"/>
    </row>
    <row r="60" spans="1:15" x14ac:dyDescent="0.25">
      <c r="A60" s="11"/>
      <c r="B60" s="181"/>
      <c r="C60" s="10"/>
      <c r="D60" s="10"/>
      <c r="E60" s="10"/>
      <c r="F60" s="128"/>
      <c r="G60" s="128"/>
      <c r="H60" s="157"/>
      <c r="I60" s="157"/>
      <c r="J60" s="10"/>
      <c r="K60" s="10"/>
      <c r="L60" s="159" t="str">
        <f t="shared" si="3"/>
        <v>Ingresar producto</v>
      </c>
      <c r="M60" s="160">
        <f t="shared" si="4"/>
        <v>0</v>
      </c>
      <c r="N60" s="246"/>
      <c r="O60" s="247"/>
    </row>
    <row r="61" spans="1:15" x14ac:dyDescent="0.25">
      <c r="A61" s="11"/>
      <c r="B61" s="181"/>
      <c r="C61" s="10"/>
      <c r="D61" s="10"/>
      <c r="E61" s="10"/>
      <c r="F61" s="128"/>
      <c r="G61" s="128"/>
      <c r="H61" s="157"/>
      <c r="I61" s="157"/>
      <c r="J61" s="10"/>
      <c r="K61" s="10"/>
      <c r="L61" s="159" t="str">
        <f t="shared" si="3"/>
        <v>Ingresar producto</v>
      </c>
      <c r="M61" s="160">
        <f t="shared" si="4"/>
        <v>0</v>
      </c>
      <c r="N61" s="246"/>
      <c r="O61" s="247"/>
    </row>
    <row r="62" spans="1:15" x14ac:dyDescent="0.25">
      <c r="A62" s="11"/>
      <c r="B62" s="181"/>
      <c r="C62" s="10"/>
      <c r="D62" s="10"/>
      <c r="E62" s="10"/>
      <c r="F62" s="128"/>
      <c r="G62" s="128"/>
      <c r="H62" s="157"/>
      <c r="I62" s="157"/>
      <c r="J62" s="10"/>
      <c r="K62" s="10"/>
      <c r="L62" s="159" t="str">
        <f t="shared" si="3"/>
        <v>Ingresar producto</v>
      </c>
      <c r="M62" s="160">
        <f t="shared" si="4"/>
        <v>0</v>
      </c>
      <c r="N62" s="246"/>
      <c r="O62" s="247"/>
    </row>
    <row r="63" spans="1:15" x14ac:dyDescent="0.25">
      <c r="A63" s="11"/>
      <c r="B63" s="181"/>
      <c r="C63" s="10"/>
      <c r="D63" s="10"/>
      <c r="E63" s="10"/>
      <c r="F63" s="128"/>
      <c r="G63" s="128"/>
      <c r="H63" s="157"/>
      <c r="I63" s="157"/>
      <c r="J63" s="10"/>
      <c r="K63" s="10"/>
      <c r="L63" s="159" t="str">
        <f t="shared" si="3"/>
        <v>Ingresar producto</v>
      </c>
      <c r="M63" s="160">
        <f t="shared" si="4"/>
        <v>0</v>
      </c>
      <c r="N63" s="246"/>
      <c r="O63" s="247"/>
    </row>
    <row r="64" spans="1:15" x14ac:dyDescent="0.25">
      <c r="A64" s="11"/>
      <c r="B64" s="181"/>
      <c r="C64" s="10"/>
      <c r="D64" s="10"/>
      <c r="E64" s="10"/>
      <c r="F64" s="128"/>
      <c r="G64" s="128"/>
      <c r="H64" s="157"/>
      <c r="I64" s="157"/>
      <c r="J64" s="10"/>
      <c r="K64" s="10"/>
      <c r="L64" s="159" t="str">
        <f t="shared" si="3"/>
        <v>Ingresar producto</v>
      </c>
      <c r="M64" s="160">
        <f t="shared" si="4"/>
        <v>0</v>
      </c>
      <c r="N64" s="246"/>
      <c r="O64" s="247"/>
    </row>
    <row r="65" spans="1:15" x14ac:dyDescent="0.25">
      <c r="A65" s="11"/>
      <c r="B65" s="181"/>
      <c r="C65" s="10"/>
      <c r="D65" s="10"/>
      <c r="E65" s="10"/>
      <c r="F65" s="128"/>
      <c r="G65" s="128"/>
      <c r="H65" s="157"/>
      <c r="I65" s="157"/>
      <c r="J65" s="10"/>
      <c r="K65" s="10"/>
      <c r="L65" s="159" t="str">
        <f t="shared" si="3"/>
        <v>Ingresar producto</v>
      </c>
      <c r="M65" s="160">
        <f t="shared" si="4"/>
        <v>0</v>
      </c>
      <c r="N65" s="246"/>
      <c r="O65" s="247"/>
    </row>
    <row r="66" spans="1:15" x14ac:dyDescent="0.25">
      <c r="A66" s="11"/>
      <c r="B66" s="181"/>
      <c r="C66" s="10"/>
      <c r="D66" s="10"/>
      <c r="E66" s="10"/>
      <c r="F66" s="128"/>
      <c r="G66" s="128"/>
      <c r="H66" s="157"/>
      <c r="I66" s="157"/>
      <c r="J66" s="10"/>
      <c r="K66" s="10"/>
      <c r="L66" s="159" t="str">
        <f t="shared" ref="L66:L97" si="5">IF(C66="","Ingresar producto",IF(K66=$AH$1,IF(J66&gt;2014,IF(J66&lt;2020,IF(G66=$AF$1,"Recursos de Fuente Nacional",IF(G66=$AF$2,"Recursos de Fuente Internacional","Verificar fuente de los recursos")),"Producto posterior al plazo"),"Producto previo a la vigencia"),IF(K66=$AH$3,IF(J66&gt;2014,IF(J66&lt;2020,IF(G66=$AF$1,"Recursos de Fuente Nacional",IF(G66=$AF$2,"Recursos de Fuente Internacional","Verificar fuente de los recursos")),"Producto posterior al plazo"),"Producto previo a la vigencia"),"Verificar producto")))</f>
        <v>Ingresar producto</v>
      </c>
      <c r="M66" s="160">
        <f t="shared" ref="M66:M97" si="6">IF(L66="Recursos de Fuente Nacional",SUM(H66+I66)/100000000,IF(L66="Recursos de Fuente Internacional",SUM(H66+I66)/100000000,0))</f>
        <v>0</v>
      </c>
      <c r="N66" s="246"/>
      <c r="O66" s="247"/>
    </row>
    <row r="67" spans="1:15" x14ac:dyDescent="0.25">
      <c r="A67" s="11"/>
      <c r="B67" s="181"/>
      <c r="C67" s="10"/>
      <c r="D67" s="10"/>
      <c r="E67" s="10"/>
      <c r="F67" s="128"/>
      <c r="G67" s="128"/>
      <c r="H67" s="157"/>
      <c r="I67" s="157"/>
      <c r="J67" s="10"/>
      <c r="K67" s="10"/>
      <c r="L67" s="159" t="str">
        <f t="shared" si="5"/>
        <v>Ingresar producto</v>
      </c>
      <c r="M67" s="160">
        <f t="shared" si="6"/>
        <v>0</v>
      </c>
      <c r="N67" s="246"/>
      <c r="O67" s="247"/>
    </row>
    <row r="68" spans="1:15" x14ac:dyDescent="0.25">
      <c r="A68" s="11"/>
      <c r="B68" s="181"/>
      <c r="C68" s="10"/>
      <c r="D68" s="10"/>
      <c r="E68" s="10"/>
      <c r="F68" s="128"/>
      <c r="G68" s="128"/>
      <c r="H68" s="157"/>
      <c r="I68" s="157"/>
      <c r="J68" s="10"/>
      <c r="K68" s="10"/>
      <c r="L68" s="159" t="str">
        <f t="shared" si="5"/>
        <v>Ingresar producto</v>
      </c>
      <c r="M68" s="160">
        <f t="shared" si="6"/>
        <v>0</v>
      </c>
      <c r="N68" s="246"/>
      <c r="O68" s="247"/>
    </row>
    <row r="69" spans="1:15" x14ac:dyDescent="0.25">
      <c r="A69" s="11"/>
      <c r="B69" s="181"/>
      <c r="C69" s="10"/>
      <c r="D69" s="10"/>
      <c r="E69" s="10"/>
      <c r="F69" s="128"/>
      <c r="G69" s="128"/>
      <c r="H69" s="157"/>
      <c r="I69" s="157"/>
      <c r="J69" s="10"/>
      <c r="K69" s="10"/>
      <c r="L69" s="159" t="str">
        <f t="shared" si="5"/>
        <v>Ingresar producto</v>
      </c>
      <c r="M69" s="160">
        <f t="shared" si="6"/>
        <v>0</v>
      </c>
      <c r="N69" s="246"/>
      <c r="O69" s="247"/>
    </row>
    <row r="70" spans="1:15" x14ac:dyDescent="0.25">
      <c r="A70" s="11"/>
      <c r="B70" s="181"/>
      <c r="C70" s="10"/>
      <c r="D70" s="10"/>
      <c r="E70" s="10"/>
      <c r="F70" s="128"/>
      <c r="G70" s="128"/>
      <c r="H70" s="157"/>
      <c r="I70" s="157"/>
      <c r="J70" s="10"/>
      <c r="K70" s="10"/>
      <c r="L70" s="159" t="str">
        <f t="shared" si="5"/>
        <v>Ingresar producto</v>
      </c>
      <c r="M70" s="160">
        <f t="shared" si="6"/>
        <v>0</v>
      </c>
      <c r="N70" s="246"/>
      <c r="O70" s="247"/>
    </row>
    <row r="71" spans="1:15" x14ac:dyDescent="0.25">
      <c r="A71" s="11"/>
      <c r="B71" s="181"/>
      <c r="C71" s="10"/>
      <c r="D71" s="10"/>
      <c r="E71" s="10"/>
      <c r="F71" s="128"/>
      <c r="G71" s="128"/>
      <c r="H71" s="157"/>
      <c r="I71" s="157"/>
      <c r="J71" s="10"/>
      <c r="K71" s="10"/>
      <c r="L71" s="159" t="str">
        <f t="shared" si="5"/>
        <v>Ingresar producto</v>
      </c>
      <c r="M71" s="160">
        <f t="shared" si="6"/>
        <v>0</v>
      </c>
      <c r="N71" s="246"/>
      <c r="O71" s="247"/>
    </row>
    <row r="72" spans="1:15" x14ac:dyDescent="0.25">
      <c r="A72" s="11"/>
      <c r="B72" s="181"/>
      <c r="C72" s="10"/>
      <c r="D72" s="10"/>
      <c r="E72" s="10"/>
      <c r="F72" s="128"/>
      <c r="G72" s="128"/>
      <c r="H72" s="157"/>
      <c r="I72" s="157"/>
      <c r="J72" s="10"/>
      <c r="K72" s="10"/>
      <c r="L72" s="159" t="str">
        <f t="shared" si="5"/>
        <v>Ingresar producto</v>
      </c>
      <c r="M72" s="160">
        <f t="shared" si="6"/>
        <v>0</v>
      </c>
      <c r="N72" s="246"/>
      <c r="O72" s="247"/>
    </row>
    <row r="73" spans="1:15" x14ac:dyDescent="0.25">
      <c r="A73" s="11"/>
      <c r="B73" s="181"/>
      <c r="C73" s="10"/>
      <c r="D73" s="10"/>
      <c r="E73" s="10"/>
      <c r="F73" s="128"/>
      <c r="G73" s="128"/>
      <c r="H73" s="157"/>
      <c r="I73" s="157"/>
      <c r="J73" s="10"/>
      <c r="K73" s="10"/>
      <c r="L73" s="159" t="str">
        <f t="shared" si="5"/>
        <v>Ingresar producto</v>
      </c>
      <c r="M73" s="160">
        <f t="shared" si="6"/>
        <v>0</v>
      </c>
      <c r="N73" s="246"/>
      <c r="O73" s="247"/>
    </row>
    <row r="74" spans="1:15" x14ac:dyDescent="0.25">
      <c r="A74" s="11"/>
      <c r="B74" s="181"/>
      <c r="C74" s="10"/>
      <c r="D74" s="10"/>
      <c r="E74" s="10"/>
      <c r="F74" s="128"/>
      <c r="G74" s="128"/>
      <c r="H74" s="157"/>
      <c r="I74" s="157"/>
      <c r="J74" s="10"/>
      <c r="K74" s="10"/>
      <c r="L74" s="159" t="str">
        <f t="shared" si="5"/>
        <v>Ingresar producto</v>
      </c>
      <c r="M74" s="160">
        <f t="shared" si="6"/>
        <v>0</v>
      </c>
      <c r="N74" s="246"/>
      <c r="O74" s="247"/>
    </row>
    <row r="75" spans="1:15" x14ac:dyDescent="0.25">
      <c r="A75" s="11"/>
      <c r="B75" s="181"/>
      <c r="C75" s="10"/>
      <c r="D75" s="10"/>
      <c r="E75" s="10"/>
      <c r="F75" s="128"/>
      <c r="G75" s="128"/>
      <c r="H75" s="157"/>
      <c r="I75" s="157"/>
      <c r="J75" s="10"/>
      <c r="K75" s="10"/>
      <c r="L75" s="159" t="str">
        <f t="shared" si="5"/>
        <v>Ingresar producto</v>
      </c>
      <c r="M75" s="160">
        <f t="shared" si="6"/>
        <v>0</v>
      </c>
      <c r="N75" s="246"/>
      <c r="O75" s="247"/>
    </row>
    <row r="76" spans="1:15" x14ac:dyDescent="0.25">
      <c r="A76" s="11"/>
      <c r="B76" s="181"/>
      <c r="C76" s="10"/>
      <c r="D76" s="10"/>
      <c r="E76" s="10"/>
      <c r="F76" s="128"/>
      <c r="G76" s="128"/>
      <c r="H76" s="157"/>
      <c r="I76" s="157"/>
      <c r="J76" s="10"/>
      <c r="K76" s="10"/>
      <c r="L76" s="159" t="str">
        <f t="shared" si="5"/>
        <v>Ingresar producto</v>
      </c>
      <c r="M76" s="160">
        <f t="shared" si="6"/>
        <v>0</v>
      </c>
      <c r="N76" s="246"/>
      <c r="O76" s="247"/>
    </row>
    <row r="77" spans="1:15" x14ac:dyDescent="0.25">
      <c r="A77" s="11"/>
      <c r="B77" s="181"/>
      <c r="C77" s="10"/>
      <c r="D77" s="10"/>
      <c r="E77" s="10"/>
      <c r="F77" s="128"/>
      <c r="G77" s="128"/>
      <c r="H77" s="157"/>
      <c r="I77" s="157"/>
      <c r="J77" s="10"/>
      <c r="K77" s="10"/>
      <c r="L77" s="159" t="str">
        <f t="shared" si="5"/>
        <v>Ingresar producto</v>
      </c>
      <c r="M77" s="160">
        <f t="shared" si="6"/>
        <v>0</v>
      </c>
      <c r="N77" s="246"/>
      <c r="O77" s="247"/>
    </row>
    <row r="78" spans="1:15" x14ac:dyDescent="0.25">
      <c r="A78" s="11"/>
      <c r="B78" s="181"/>
      <c r="C78" s="10"/>
      <c r="D78" s="10"/>
      <c r="E78" s="10"/>
      <c r="F78" s="128"/>
      <c r="G78" s="128"/>
      <c r="H78" s="157"/>
      <c r="I78" s="157"/>
      <c r="J78" s="10"/>
      <c r="K78" s="10"/>
      <c r="L78" s="159" t="str">
        <f t="shared" si="5"/>
        <v>Ingresar producto</v>
      </c>
      <c r="M78" s="160">
        <f t="shared" si="6"/>
        <v>0</v>
      </c>
      <c r="N78" s="246"/>
      <c r="O78" s="247"/>
    </row>
    <row r="79" spans="1:15" x14ac:dyDescent="0.25">
      <c r="A79" s="11"/>
      <c r="B79" s="181"/>
      <c r="C79" s="10"/>
      <c r="D79" s="10"/>
      <c r="E79" s="10"/>
      <c r="F79" s="128"/>
      <c r="G79" s="128"/>
      <c r="H79" s="157"/>
      <c r="I79" s="157"/>
      <c r="J79" s="10"/>
      <c r="K79" s="10"/>
      <c r="L79" s="159" t="str">
        <f t="shared" si="5"/>
        <v>Ingresar producto</v>
      </c>
      <c r="M79" s="160">
        <f t="shared" si="6"/>
        <v>0</v>
      </c>
      <c r="N79" s="246"/>
      <c r="O79" s="247"/>
    </row>
    <row r="80" spans="1:15" x14ac:dyDescent="0.25">
      <c r="A80" s="11"/>
      <c r="B80" s="181"/>
      <c r="C80" s="10"/>
      <c r="D80" s="10"/>
      <c r="E80" s="10"/>
      <c r="F80" s="128"/>
      <c r="G80" s="128"/>
      <c r="H80" s="157"/>
      <c r="I80" s="157"/>
      <c r="J80" s="10"/>
      <c r="K80" s="10"/>
      <c r="L80" s="159" t="str">
        <f t="shared" si="5"/>
        <v>Ingresar producto</v>
      </c>
      <c r="M80" s="160">
        <f t="shared" si="6"/>
        <v>0</v>
      </c>
      <c r="N80" s="246"/>
      <c r="O80" s="247"/>
    </row>
    <row r="81" spans="1:15" x14ac:dyDescent="0.25">
      <c r="A81" s="11"/>
      <c r="B81" s="181"/>
      <c r="C81" s="10"/>
      <c r="D81" s="10"/>
      <c r="E81" s="10"/>
      <c r="F81" s="128"/>
      <c r="G81" s="128"/>
      <c r="H81" s="157"/>
      <c r="I81" s="157"/>
      <c r="J81" s="10"/>
      <c r="K81" s="10"/>
      <c r="L81" s="159" t="str">
        <f t="shared" si="5"/>
        <v>Ingresar producto</v>
      </c>
      <c r="M81" s="160">
        <f t="shared" si="6"/>
        <v>0</v>
      </c>
      <c r="N81" s="246"/>
      <c r="O81" s="247"/>
    </row>
    <row r="82" spans="1:15" x14ac:dyDescent="0.25">
      <c r="A82" s="11"/>
      <c r="B82" s="181"/>
      <c r="C82" s="10"/>
      <c r="D82" s="10"/>
      <c r="E82" s="10"/>
      <c r="F82" s="128"/>
      <c r="G82" s="128"/>
      <c r="H82" s="157"/>
      <c r="I82" s="157"/>
      <c r="J82" s="10"/>
      <c r="K82" s="10"/>
      <c r="L82" s="159" t="str">
        <f t="shared" si="5"/>
        <v>Ingresar producto</v>
      </c>
      <c r="M82" s="160">
        <f t="shared" si="6"/>
        <v>0</v>
      </c>
      <c r="N82" s="246"/>
      <c r="O82" s="247"/>
    </row>
    <row r="83" spans="1:15" x14ac:dyDescent="0.25">
      <c r="A83" s="11"/>
      <c r="B83" s="181"/>
      <c r="C83" s="10"/>
      <c r="D83" s="10"/>
      <c r="E83" s="10"/>
      <c r="F83" s="128"/>
      <c r="G83" s="128"/>
      <c r="H83" s="157"/>
      <c r="I83" s="157"/>
      <c r="J83" s="10"/>
      <c r="K83" s="10"/>
      <c r="L83" s="159" t="str">
        <f t="shared" si="5"/>
        <v>Ingresar producto</v>
      </c>
      <c r="M83" s="160">
        <f t="shared" si="6"/>
        <v>0</v>
      </c>
      <c r="N83" s="246"/>
      <c r="O83" s="247"/>
    </row>
    <row r="84" spans="1:15" x14ac:dyDescent="0.25">
      <c r="A84" s="11"/>
      <c r="B84" s="181"/>
      <c r="C84" s="10"/>
      <c r="D84" s="10"/>
      <c r="E84" s="10"/>
      <c r="F84" s="128"/>
      <c r="G84" s="128"/>
      <c r="H84" s="157"/>
      <c r="I84" s="157"/>
      <c r="J84" s="10"/>
      <c r="K84" s="10"/>
      <c r="L84" s="159" t="str">
        <f t="shared" si="5"/>
        <v>Ingresar producto</v>
      </c>
      <c r="M84" s="160">
        <f t="shared" si="6"/>
        <v>0</v>
      </c>
      <c r="N84" s="246"/>
      <c r="O84" s="247"/>
    </row>
    <row r="85" spans="1:15" x14ac:dyDescent="0.25">
      <c r="A85" s="11"/>
      <c r="B85" s="181"/>
      <c r="C85" s="10"/>
      <c r="D85" s="10"/>
      <c r="E85" s="10"/>
      <c r="F85" s="128"/>
      <c r="G85" s="128"/>
      <c r="H85" s="157"/>
      <c r="I85" s="157"/>
      <c r="J85" s="10"/>
      <c r="K85" s="10"/>
      <c r="L85" s="159" t="str">
        <f t="shared" si="5"/>
        <v>Ingresar producto</v>
      </c>
      <c r="M85" s="160">
        <f t="shared" si="6"/>
        <v>0</v>
      </c>
      <c r="N85" s="246"/>
      <c r="O85" s="247"/>
    </row>
    <row r="86" spans="1:15" x14ac:dyDescent="0.25">
      <c r="A86" s="11"/>
      <c r="B86" s="181"/>
      <c r="C86" s="10"/>
      <c r="D86" s="10"/>
      <c r="E86" s="10"/>
      <c r="F86" s="128"/>
      <c r="G86" s="128"/>
      <c r="H86" s="157"/>
      <c r="I86" s="157"/>
      <c r="J86" s="10"/>
      <c r="K86" s="10"/>
      <c r="L86" s="159" t="str">
        <f t="shared" si="5"/>
        <v>Ingresar producto</v>
      </c>
      <c r="M86" s="160">
        <f t="shared" si="6"/>
        <v>0</v>
      </c>
      <c r="N86" s="246"/>
      <c r="O86" s="247"/>
    </row>
    <row r="87" spans="1:15" x14ac:dyDescent="0.25">
      <c r="A87" s="11"/>
      <c r="B87" s="181"/>
      <c r="C87" s="10"/>
      <c r="D87" s="10"/>
      <c r="E87" s="10"/>
      <c r="F87" s="128"/>
      <c r="G87" s="128"/>
      <c r="H87" s="157"/>
      <c r="I87" s="157"/>
      <c r="J87" s="10"/>
      <c r="K87" s="10"/>
      <c r="L87" s="159" t="str">
        <f t="shared" si="5"/>
        <v>Ingresar producto</v>
      </c>
      <c r="M87" s="160">
        <f t="shared" si="6"/>
        <v>0</v>
      </c>
      <c r="N87" s="246"/>
      <c r="O87" s="247"/>
    </row>
    <row r="88" spans="1:15" x14ac:dyDescent="0.25">
      <c r="A88" s="11"/>
      <c r="B88" s="181"/>
      <c r="C88" s="10"/>
      <c r="D88" s="10"/>
      <c r="E88" s="10"/>
      <c r="F88" s="128"/>
      <c r="G88" s="128"/>
      <c r="H88" s="157"/>
      <c r="I88" s="157"/>
      <c r="J88" s="10"/>
      <c r="K88" s="10"/>
      <c r="L88" s="159" t="str">
        <f t="shared" si="5"/>
        <v>Ingresar producto</v>
      </c>
      <c r="M88" s="160">
        <f t="shared" si="6"/>
        <v>0</v>
      </c>
      <c r="N88" s="246"/>
      <c r="O88" s="247"/>
    </row>
    <row r="89" spans="1:15" x14ac:dyDescent="0.25">
      <c r="A89" s="11"/>
      <c r="B89" s="181"/>
      <c r="C89" s="10"/>
      <c r="D89" s="10"/>
      <c r="E89" s="10"/>
      <c r="F89" s="128"/>
      <c r="G89" s="128"/>
      <c r="H89" s="157"/>
      <c r="I89" s="157"/>
      <c r="J89" s="10"/>
      <c r="K89" s="10"/>
      <c r="L89" s="159" t="str">
        <f t="shared" si="5"/>
        <v>Ingresar producto</v>
      </c>
      <c r="M89" s="160">
        <f t="shared" si="6"/>
        <v>0</v>
      </c>
      <c r="N89" s="246"/>
      <c r="O89" s="247"/>
    </row>
    <row r="90" spans="1:15" x14ac:dyDescent="0.25">
      <c r="A90" s="11"/>
      <c r="B90" s="181"/>
      <c r="C90" s="10"/>
      <c r="D90" s="10"/>
      <c r="E90" s="10"/>
      <c r="F90" s="128"/>
      <c r="G90" s="128"/>
      <c r="H90" s="157"/>
      <c r="I90" s="157"/>
      <c r="J90" s="10"/>
      <c r="K90" s="10"/>
      <c r="L90" s="159" t="str">
        <f t="shared" si="5"/>
        <v>Ingresar producto</v>
      </c>
      <c r="M90" s="160">
        <f t="shared" si="6"/>
        <v>0</v>
      </c>
      <c r="N90" s="246"/>
      <c r="O90" s="247"/>
    </row>
    <row r="91" spans="1:15" x14ac:dyDescent="0.25">
      <c r="A91" s="11"/>
      <c r="B91" s="181"/>
      <c r="C91" s="10"/>
      <c r="D91" s="10"/>
      <c r="E91" s="10"/>
      <c r="F91" s="128"/>
      <c r="G91" s="128"/>
      <c r="H91" s="157"/>
      <c r="I91" s="157"/>
      <c r="J91" s="10"/>
      <c r="K91" s="10"/>
      <c r="L91" s="159" t="str">
        <f t="shared" si="5"/>
        <v>Ingresar producto</v>
      </c>
      <c r="M91" s="160">
        <f t="shared" si="6"/>
        <v>0</v>
      </c>
      <c r="N91" s="246"/>
      <c r="O91" s="247"/>
    </row>
    <row r="92" spans="1:15" x14ac:dyDescent="0.25">
      <c r="A92" s="11"/>
      <c r="B92" s="181"/>
      <c r="C92" s="10"/>
      <c r="D92" s="10"/>
      <c r="E92" s="10"/>
      <c r="F92" s="128"/>
      <c r="G92" s="128"/>
      <c r="H92" s="157"/>
      <c r="I92" s="157"/>
      <c r="J92" s="10"/>
      <c r="K92" s="10"/>
      <c r="L92" s="159" t="str">
        <f t="shared" si="5"/>
        <v>Ingresar producto</v>
      </c>
      <c r="M92" s="160">
        <f t="shared" si="6"/>
        <v>0</v>
      </c>
      <c r="N92" s="246"/>
      <c r="O92" s="247"/>
    </row>
    <row r="93" spans="1:15" x14ac:dyDescent="0.25">
      <c r="A93" s="11"/>
      <c r="B93" s="181"/>
      <c r="C93" s="10"/>
      <c r="D93" s="10"/>
      <c r="E93" s="10"/>
      <c r="F93" s="128"/>
      <c r="G93" s="128"/>
      <c r="H93" s="157"/>
      <c r="I93" s="157"/>
      <c r="J93" s="10"/>
      <c r="K93" s="10"/>
      <c r="L93" s="159" t="str">
        <f t="shared" si="5"/>
        <v>Ingresar producto</v>
      </c>
      <c r="M93" s="160">
        <f t="shared" si="6"/>
        <v>0</v>
      </c>
      <c r="N93" s="246"/>
      <c r="O93" s="247"/>
    </row>
    <row r="94" spans="1:15" x14ac:dyDescent="0.25">
      <c r="A94" s="11"/>
      <c r="B94" s="181"/>
      <c r="C94" s="10"/>
      <c r="D94" s="10"/>
      <c r="E94" s="10"/>
      <c r="F94" s="128"/>
      <c r="G94" s="128"/>
      <c r="H94" s="157"/>
      <c r="I94" s="157"/>
      <c r="J94" s="10"/>
      <c r="K94" s="10"/>
      <c r="L94" s="159" t="str">
        <f t="shared" si="5"/>
        <v>Ingresar producto</v>
      </c>
      <c r="M94" s="160">
        <f t="shared" si="6"/>
        <v>0</v>
      </c>
      <c r="N94" s="246"/>
      <c r="O94" s="247"/>
    </row>
    <row r="95" spans="1:15" x14ac:dyDescent="0.25">
      <c r="A95" s="11"/>
      <c r="B95" s="181"/>
      <c r="C95" s="10"/>
      <c r="D95" s="10"/>
      <c r="E95" s="10"/>
      <c r="F95" s="128"/>
      <c r="G95" s="128"/>
      <c r="H95" s="157"/>
      <c r="I95" s="157"/>
      <c r="J95" s="10"/>
      <c r="K95" s="10"/>
      <c r="L95" s="159" t="str">
        <f t="shared" si="5"/>
        <v>Ingresar producto</v>
      </c>
      <c r="M95" s="160">
        <f t="shared" si="6"/>
        <v>0</v>
      </c>
      <c r="N95" s="246"/>
      <c r="O95" s="247"/>
    </row>
    <row r="96" spans="1:15" x14ac:dyDescent="0.25">
      <c r="A96" s="11"/>
      <c r="B96" s="181"/>
      <c r="C96" s="10"/>
      <c r="D96" s="10"/>
      <c r="E96" s="10"/>
      <c r="F96" s="128"/>
      <c r="G96" s="128"/>
      <c r="H96" s="157"/>
      <c r="I96" s="157"/>
      <c r="J96" s="10"/>
      <c r="K96" s="10"/>
      <c r="L96" s="159" t="str">
        <f t="shared" si="5"/>
        <v>Ingresar producto</v>
      </c>
      <c r="M96" s="160">
        <f t="shared" si="6"/>
        <v>0</v>
      </c>
      <c r="N96" s="246"/>
      <c r="O96" s="247"/>
    </row>
    <row r="97" spans="1:15" x14ac:dyDescent="0.25">
      <c r="A97" s="11"/>
      <c r="B97" s="181"/>
      <c r="C97" s="10"/>
      <c r="D97" s="10"/>
      <c r="E97" s="10"/>
      <c r="F97" s="128"/>
      <c r="G97" s="128"/>
      <c r="H97" s="157"/>
      <c r="I97" s="157"/>
      <c r="J97" s="10"/>
      <c r="K97" s="10"/>
      <c r="L97" s="159" t="str">
        <f t="shared" si="5"/>
        <v>Ingresar producto</v>
      </c>
      <c r="M97" s="160">
        <f t="shared" si="6"/>
        <v>0</v>
      </c>
      <c r="N97" s="246"/>
      <c r="O97" s="247"/>
    </row>
    <row r="98" spans="1:15" ht="15.75" thickBot="1" x14ac:dyDescent="0.3">
      <c r="A98" s="14"/>
      <c r="B98" s="182"/>
      <c r="C98" s="12"/>
      <c r="D98" s="12"/>
      <c r="E98" s="12"/>
      <c r="F98" s="129"/>
      <c r="G98" s="129"/>
      <c r="H98" s="158"/>
      <c r="I98" s="158"/>
      <c r="J98" s="12"/>
      <c r="K98" s="12"/>
      <c r="L98" s="125" t="str">
        <f t="shared" ref="L98" si="7">IF(C98="","Ingresar producto",IF(K98=$AH$1,IF(J98&gt;2014,IF(J98&lt;2020,IF(G98=$AF$1,"Recursos de Fuente Nacional",IF(G98=$AF$2,"Recursos de Fuente Internacional","Verificar fuente de los recursos")),"Producto posterior al plazo"),"Producto previo a la vigencia"),IF(K98=$AH$3,IF(J98&gt;2014,IF(J98&lt;2020,IF(G98=$AF$1,"Recursos de Fuente Nacional",IF(G98=$AF$2,"Recursos de Fuente Internacional","Verificar fuente de los recursos")),"Producto posterior al plazo"),"Producto previo a la vigencia"),"Verificar producto")))</f>
        <v>Ingresar producto</v>
      </c>
      <c r="M98" s="161">
        <f t="shared" ref="M98" si="8">IF(L98="Recursos de Fuente Nacional",SUM(H98+I98)/100000000,IF(L98="Recursos de Fuente Internacional",SUM(H98+I98)/100000000,0))</f>
        <v>0</v>
      </c>
      <c r="N98" s="248"/>
      <c r="O98" s="249"/>
    </row>
    <row r="99" spans="1:15" ht="15.75" thickTop="1" x14ac:dyDescent="0.25"/>
  </sheetData>
  <sheetProtection algorithmName="SHA-512" hashValue="nZyNM319/NSUitFWDNDTuwgNSMcTn3SeoE6eHIjIeQOMCx0OgBWf1EkQea5Dw1yYGoaG3I6UaBsQkTVOnj5/aA==" saltValue="MccEgMimcLCJGsdfI+dNBg==" spinCount="100000" sheet="1" selectLockedCells="1"/>
  <mergeCells count="103">
    <mergeCell ref="Q1:V1"/>
    <mergeCell ref="Q2:S2"/>
    <mergeCell ref="Q3:S3"/>
    <mergeCell ref="Q4:S4"/>
    <mergeCell ref="Q5:U5"/>
    <mergeCell ref="N7:O7"/>
    <mergeCell ref="N8:O8"/>
    <mergeCell ref="N9:O9"/>
    <mergeCell ref="N10:O10"/>
    <mergeCell ref="N11:O11"/>
    <mergeCell ref="N12:O12"/>
    <mergeCell ref="N1:O1"/>
    <mergeCell ref="N2:O2"/>
    <mergeCell ref="N3:O3"/>
    <mergeCell ref="N4:O4"/>
    <mergeCell ref="N5:O5"/>
    <mergeCell ref="N6:O6"/>
    <mergeCell ref="N19:O19"/>
    <mergeCell ref="N20:O20"/>
    <mergeCell ref="N21:O21"/>
    <mergeCell ref="N22:O22"/>
    <mergeCell ref="N23:O23"/>
    <mergeCell ref="N24:O24"/>
    <mergeCell ref="N13:O13"/>
    <mergeCell ref="N14:O14"/>
    <mergeCell ref="N15:O15"/>
    <mergeCell ref="N16:O16"/>
    <mergeCell ref="N17:O17"/>
    <mergeCell ref="N18:O18"/>
    <mergeCell ref="N31:O31"/>
    <mergeCell ref="N32:O32"/>
    <mergeCell ref="N33:O33"/>
    <mergeCell ref="N34:O34"/>
    <mergeCell ref="N35:O35"/>
    <mergeCell ref="N36:O36"/>
    <mergeCell ref="N25:O25"/>
    <mergeCell ref="N26:O26"/>
    <mergeCell ref="N27:O27"/>
    <mergeCell ref="N28:O28"/>
    <mergeCell ref="N29:O29"/>
    <mergeCell ref="N30:O30"/>
    <mergeCell ref="N43:O43"/>
    <mergeCell ref="N44:O44"/>
    <mergeCell ref="N45:O45"/>
    <mergeCell ref="N46:O46"/>
    <mergeCell ref="N47:O47"/>
    <mergeCell ref="N48:O48"/>
    <mergeCell ref="N37:O37"/>
    <mergeCell ref="N38:O38"/>
    <mergeCell ref="N39:O39"/>
    <mergeCell ref="N40:O40"/>
    <mergeCell ref="N41:O41"/>
    <mergeCell ref="N42:O42"/>
    <mergeCell ref="N55:O55"/>
    <mergeCell ref="N56:O56"/>
    <mergeCell ref="N57:O57"/>
    <mergeCell ref="N58:O58"/>
    <mergeCell ref="N59:O59"/>
    <mergeCell ref="N60:O60"/>
    <mergeCell ref="N49:O49"/>
    <mergeCell ref="N50:O50"/>
    <mergeCell ref="N51:O51"/>
    <mergeCell ref="N52:O52"/>
    <mergeCell ref="N53:O53"/>
    <mergeCell ref="N54:O54"/>
    <mergeCell ref="N67:O67"/>
    <mergeCell ref="N68:O68"/>
    <mergeCell ref="N69:O69"/>
    <mergeCell ref="N70:O70"/>
    <mergeCell ref="N71:O71"/>
    <mergeCell ref="N72:O72"/>
    <mergeCell ref="N61:O61"/>
    <mergeCell ref="N62:O62"/>
    <mergeCell ref="N63:O63"/>
    <mergeCell ref="N64:O64"/>
    <mergeCell ref="N65:O65"/>
    <mergeCell ref="N66:O66"/>
    <mergeCell ref="N79:O79"/>
    <mergeCell ref="N80:O80"/>
    <mergeCell ref="N81:O81"/>
    <mergeCell ref="N82:O82"/>
    <mergeCell ref="N83:O83"/>
    <mergeCell ref="N84:O84"/>
    <mergeCell ref="N73:O73"/>
    <mergeCell ref="N74:O74"/>
    <mergeCell ref="N75:O75"/>
    <mergeCell ref="N76:O76"/>
    <mergeCell ref="N77:O77"/>
    <mergeCell ref="N78:O78"/>
    <mergeCell ref="N97:O97"/>
    <mergeCell ref="N98:O98"/>
    <mergeCell ref="N91:O91"/>
    <mergeCell ref="N92:O92"/>
    <mergeCell ref="N93:O93"/>
    <mergeCell ref="N94:O94"/>
    <mergeCell ref="N95:O95"/>
    <mergeCell ref="N96:O96"/>
    <mergeCell ref="N85:O85"/>
    <mergeCell ref="N86:O86"/>
    <mergeCell ref="N87:O87"/>
    <mergeCell ref="N88:O88"/>
    <mergeCell ref="N89:O89"/>
    <mergeCell ref="N90:O90"/>
  </mergeCells>
  <dataValidations count="3">
    <dataValidation type="list" allowBlank="1" showInputMessage="1" showErrorMessage="1" sqref="G2:G98">
      <formula1>$AF$1:$AF$2</formula1>
    </dataValidation>
    <dataValidation type="list" allowBlank="1" showInputMessage="1" showErrorMessage="1" sqref="F2:F98">
      <formula1>$AG$1:$AG$2</formula1>
    </dataValidation>
    <dataValidation type="list" allowBlank="1" showInputMessage="1" showErrorMessage="1" sqref="K2:K98">
      <formula1>$AH$1:$AH$3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Q56"/>
  <sheetViews>
    <sheetView workbookViewId="0">
      <selection activeCell="Q13" sqref="Q13"/>
    </sheetView>
  </sheetViews>
  <sheetFormatPr baseColWidth="10" defaultRowHeight="15" x14ac:dyDescent="0.25"/>
  <cols>
    <col min="1" max="1" width="15.28515625" customWidth="1"/>
    <col min="9" max="9" width="11.85546875" bestFit="1" customWidth="1"/>
  </cols>
  <sheetData>
    <row r="1" spans="1:17" x14ac:dyDescent="0.25">
      <c r="A1" s="252" t="s">
        <v>15</v>
      </c>
      <c r="B1" s="252"/>
      <c r="C1" s="252"/>
      <c r="D1" s="252" t="s">
        <v>31</v>
      </c>
      <c r="E1" s="252"/>
      <c r="F1" s="252"/>
      <c r="G1" s="252" t="s">
        <v>125</v>
      </c>
      <c r="H1" s="252"/>
      <c r="I1" s="252"/>
      <c r="K1" s="252" t="s">
        <v>53</v>
      </c>
      <c r="L1" s="252"/>
      <c r="M1" s="252"/>
      <c r="N1" s="252" t="s">
        <v>167</v>
      </c>
      <c r="O1" s="252"/>
      <c r="P1" s="252"/>
    </row>
    <row r="2" spans="1:17" x14ac:dyDescent="0.25">
      <c r="A2" t="s">
        <v>4</v>
      </c>
      <c r="B2" t="s">
        <v>14</v>
      </c>
      <c r="C2" t="s">
        <v>9</v>
      </c>
      <c r="D2" t="s">
        <v>4</v>
      </c>
      <c r="E2" t="s">
        <v>14</v>
      </c>
      <c r="F2" t="s">
        <v>9</v>
      </c>
      <c r="G2" t="s">
        <v>4</v>
      </c>
      <c r="H2" t="s">
        <v>14</v>
      </c>
      <c r="I2" t="s">
        <v>9</v>
      </c>
      <c r="K2" t="s">
        <v>4</v>
      </c>
      <c r="L2" t="s">
        <v>21</v>
      </c>
      <c r="M2" t="s">
        <v>9</v>
      </c>
      <c r="N2" t="s">
        <v>168</v>
      </c>
      <c r="O2" t="s">
        <v>169</v>
      </c>
      <c r="P2" t="s">
        <v>350</v>
      </c>
      <c r="Q2" t="s">
        <v>351</v>
      </c>
    </row>
    <row r="3" spans="1:17" x14ac:dyDescent="0.25">
      <c r="A3">
        <v>2015</v>
      </c>
      <c r="B3" t="s">
        <v>5</v>
      </c>
      <c r="C3">
        <f>COUNTIFS('Producción en revistas'!F:F,Calculadora!A3,'Producción en revistas'!L:L,Calculadora!B3)</f>
        <v>0</v>
      </c>
      <c r="D3">
        <v>2015</v>
      </c>
      <c r="E3" t="s">
        <v>17</v>
      </c>
      <c r="F3">
        <f>COUNTIFS(Formación!B:B,Formación!$Y$2,Formación!C:C,Formación!$Z$3,Formación!I:I,D3)</f>
        <v>0</v>
      </c>
      <c r="G3">
        <v>2015</v>
      </c>
      <c r="H3" t="s">
        <v>8</v>
      </c>
      <c r="I3">
        <f>IF(COUNTIFS(Homologación!B:B,Homologación!$X$2,Homologación!H:H,Calculadora!K3,Homologación!G:G,Calculadora!L3)&gt;0,0,COUNTIFS(Homologación!J:J,Calculadora!H3,Homologación!H:H,Calculadora!G3))</f>
        <v>0</v>
      </c>
      <c r="K3">
        <v>2015</v>
      </c>
      <c r="L3" t="s">
        <v>47</v>
      </c>
      <c r="M3">
        <f>COUNTIFS(Homologación!B:B,Homologación!$X$2,Homologación!H:H,Calculadora!K3,Homologación!G:G,Calculadora!L3)</f>
        <v>0</v>
      </c>
      <c r="N3">
        <v>2015</v>
      </c>
      <c r="O3" t="s">
        <v>163</v>
      </c>
      <c r="P3">
        <f>SUMIFS('Recursos Externos'!M:M,'Recursos Externos'!J:J,Calculadora!N3,'Recursos Externos'!G:G,Calculadora!O3,'Recursos Externos'!K:K,'Recursos Externos'!$AH$1)</f>
        <v>0</v>
      </c>
      <c r="Q3">
        <f>SUMIFS('Recursos Externos'!M:M,'Recursos Externos'!J:J,Calculadora!N3,'Recursos Externos'!G:G,Calculadora!O3,'Recursos Externos'!K:K,'Recursos Externos'!$AH$3)</f>
        <v>0</v>
      </c>
    </row>
    <row r="4" spans="1:17" x14ac:dyDescent="0.25">
      <c r="A4">
        <v>2015</v>
      </c>
      <c r="B4" t="s">
        <v>6</v>
      </c>
      <c r="C4">
        <f>COUNTIFS('Producción en revistas'!F:F,Calculadora!A4,'Producción en revistas'!L:L,Calculadora!B4)</f>
        <v>0</v>
      </c>
      <c r="D4">
        <v>2015</v>
      </c>
      <c r="E4" t="s">
        <v>18</v>
      </c>
      <c r="F4">
        <f>COUNTIFS(Formación!B:B,Formación!$Y$3,Formación!C:C,Formación!$Z$3,Formación!I:I,D4)</f>
        <v>0</v>
      </c>
      <c r="G4">
        <v>2015</v>
      </c>
      <c r="H4" t="s">
        <v>7</v>
      </c>
      <c r="I4">
        <f>IF(COUNTIFS(Homologación!B:B,Homologación!$X$2,Homologación!H:H,Calculadora!K4,Homologación!G:G,Calculadora!L4)&gt;0,0,COUNTIFS(Homologación!J:J,Calculadora!H4,Homologación!H:H,Calculadora!G4))</f>
        <v>0</v>
      </c>
      <c r="K4">
        <v>2015</v>
      </c>
      <c r="L4" t="s">
        <v>48</v>
      </c>
      <c r="M4">
        <f>COUNTIFS(Homologación!B:B,Homologación!$X$2,Homologación!H:H,Calculadora!K4,Homologación!G:G,Calculadora!L4)</f>
        <v>0</v>
      </c>
      <c r="N4">
        <v>2016</v>
      </c>
      <c r="O4" t="s">
        <v>163</v>
      </c>
      <c r="P4">
        <f>SUMIFS('Recursos Externos'!M:M,'Recursos Externos'!J:J,Calculadora!N4,'Recursos Externos'!G:G,Calculadora!O4,'Recursos Externos'!K:K,'Recursos Externos'!$AH$1)</f>
        <v>0</v>
      </c>
      <c r="Q4">
        <f>SUMIFS('Recursos Externos'!M:M,'Recursos Externos'!J:J,Calculadora!N4,'Recursos Externos'!G:G,Calculadora!O4,'Recursos Externos'!K:K,'Recursos Externos'!$AH$3)</f>
        <v>0</v>
      </c>
    </row>
    <row r="5" spans="1:17" x14ac:dyDescent="0.25">
      <c r="A5">
        <v>2015</v>
      </c>
      <c r="B5" t="s">
        <v>7</v>
      </c>
      <c r="C5">
        <f>COUNTIFS('Producción en revistas'!F:F,Calculadora!A5,'Producción en revistas'!L:L,Calculadora!B5)</f>
        <v>0</v>
      </c>
      <c r="D5">
        <v>2015</v>
      </c>
      <c r="E5" t="s">
        <v>133</v>
      </c>
      <c r="F5">
        <f>COUNTIFS(Formación!B:B,Formación!$Y$4,Formación!C:C,Formación!$Z$3,Formación!I:I,D5)</f>
        <v>0</v>
      </c>
      <c r="G5">
        <v>2016</v>
      </c>
      <c r="H5" t="s">
        <v>8</v>
      </c>
      <c r="I5">
        <f>IF(COUNTIFS(Homologación!B:B,Homologación!$X$2,Homologación!H:H,Calculadora!K5,Homologación!G:G,Calculadora!L5)&gt;0,0,COUNTIFS(Homologación!J:J,Calculadora!H5,Homologación!H:H,Calculadora!G5))</f>
        <v>0</v>
      </c>
      <c r="K5">
        <v>2016</v>
      </c>
      <c r="L5" t="s">
        <v>47</v>
      </c>
      <c r="M5">
        <f>COUNTIFS(Homologación!B:B,Homologación!$X$2,Homologación!H:H,Calculadora!K5,Homologación!G:G,Calculadora!L5)</f>
        <v>0</v>
      </c>
      <c r="N5">
        <v>2017</v>
      </c>
      <c r="O5" t="s">
        <v>163</v>
      </c>
      <c r="P5">
        <f>SUMIFS('Recursos Externos'!M:M,'Recursos Externos'!J:J,Calculadora!N5,'Recursos Externos'!G:G,Calculadora!O5,'Recursos Externos'!K:K,'Recursos Externos'!$AH$1)</f>
        <v>0</v>
      </c>
      <c r="Q5">
        <f>SUMIFS('Recursos Externos'!M:M,'Recursos Externos'!J:J,Calculadora!N5,'Recursos Externos'!G:G,Calculadora!O5,'Recursos Externos'!K:K,'Recursos Externos'!$AH$3)</f>
        <v>0</v>
      </c>
    </row>
    <row r="6" spans="1:17" x14ac:dyDescent="0.25">
      <c r="A6">
        <v>2015</v>
      </c>
      <c r="B6" t="s">
        <v>8</v>
      </c>
      <c r="C6">
        <f>COUNTIFS('Producción en revistas'!F:F,Calculadora!A6,'Producción en revistas'!L:L,Calculadora!B6)</f>
        <v>0</v>
      </c>
      <c r="D6">
        <v>2015</v>
      </c>
      <c r="E6" t="s">
        <v>16</v>
      </c>
      <c r="F6">
        <f>COUNTIFS(Formación!B:B,Formación!$Y$2,Formación!C:C,Formación!$Z$2,Formación!I:I,D6)</f>
        <v>0</v>
      </c>
      <c r="G6">
        <v>2016</v>
      </c>
      <c r="H6" t="s">
        <v>7</v>
      </c>
      <c r="I6">
        <f>IF(COUNTIFS(Homologación!B:B,Homologación!$X$2,Homologación!H:H,Calculadora!K6,Homologación!G:G,Calculadora!L6)&gt;0,0,COUNTIFS(Homologación!J:J,Calculadora!H6,Homologación!H:H,Calculadora!G6))</f>
        <v>0</v>
      </c>
      <c r="K6">
        <v>2016</v>
      </c>
      <c r="L6" t="s">
        <v>48</v>
      </c>
      <c r="M6">
        <f>COUNTIFS(Homologación!B:B,Homologación!$X$2,Homologación!H:H,Calculadora!K6,Homologación!G:G,Calculadora!L6)</f>
        <v>0</v>
      </c>
      <c r="N6">
        <v>2018</v>
      </c>
      <c r="O6" t="s">
        <v>163</v>
      </c>
      <c r="P6">
        <f>SUMIFS('Recursos Externos'!M:M,'Recursos Externos'!J:J,Calculadora!N6,'Recursos Externos'!G:G,Calculadora!O6,'Recursos Externos'!K:K,'Recursos Externos'!$AH$1)</f>
        <v>0</v>
      </c>
      <c r="Q6">
        <f>SUMIFS('Recursos Externos'!M:M,'Recursos Externos'!J:J,Calculadora!N6,'Recursos Externos'!G:G,Calculadora!O6,'Recursos Externos'!K:K,'Recursos Externos'!$AH$3)</f>
        <v>0</v>
      </c>
    </row>
    <row r="7" spans="1:17" x14ac:dyDescent="0.25">
      <c r="A7">
        <v>2016</v>
      </c>
      <c r="B7" t="s">
        <v>5</v>
      </c>
      <c r="C7">
        <f>COUNTIFS('Producción en revistas'!F:F,Calculadora!A7,'Producción en revistas'!L:L,Calculadora!B7)</f>
        <v>0</v>
      </c>
      <c r="D7">
        <v>2015</v>
      </c>
      <c r="E7" t="s">
        <v>19</v>
      </c>
      <c r="F7">
        <f>COUNTIFS(Formación!B:B,Formación!$Y$3,Formación!C:C,Formación!$Z$2,Formación!I:I,D7)</f>
        <v>0</v>
      </c>
      <c r="G7">
        <v>2017</v>
      </c>
      <c r="H7" t="s">
        <v>8</v>
      </c>
      <c r="I7">
        <f>IF(COUNTIFS(Homologación!B:B,Homologación!$X$2,Homologación!H:H,Calculadora!K7,Homologación!G:G,Calculadora!L7)&gt;0,0,COUNTIFS(Homologación!J:J,Calculadora!H7,Homologación!H:H,Calculadora!G7))</f>
        <v>0</v>
      </c>
      <c r="K7">
        <v>2017</v>
      </c>
      <c r="L7" t="s">
        <v>47</v>
      </c>
      <c r="M7">
        <f>COUNTIFS(Homologación!B:B,Homologación!$X$2,Homologación!H:H,Calculadora!K7,Homologación!G:G,Calculadora!L7)</f>
        <v>0</v>
      </c>
      <c r="N7">
        <v>2019</v>
      </c>
      <c r="O7" t="s">
        <v>163</v>
      </c>
      <c r="P7">
        <f>SUMIFS('Recursos Externos'!M:M,'Recursos Externos'!J:J,Calculadora!N7,'Recursos Externos'!G:G,Calculadora!O7,'Recursos Externos'!K:K,'Recursos Externos'!$AH$1)</f>
        <v>0</v>
      </c>
      <c r="Q7">
        <f>SUMIFS('Recursos Externos'!M:M,'Recursos Externos'!J:J,Calculadora!N7,'Recursos Externos'!G:G,Calculadora!O7,'Recursos Externos'!K:K,'Recursos Externos'!$AH$3)</f>
        <v>0</v>
      </c>
    </row>
    <row r="8" spans="1:17" x14ac:dyDescent="0.25">
      <c r="A8">
        <v>2016</v>
      </c>
      <c r="B8" t="s">
        <v>6</v>
      </c>
      <c r="C8">
        <f>COUNTIFS('Producción en revistas'!F:F,Calculadora!A8,'Producción en revistas'!L:L,Calculadora!B8)</f>
        <v>0</v>
      </c>
      <c r="D8">
        <v>2015</v>
      </c>
      <c r="E8" t="s">
        <v>134</v>
      </c>
      <c r="F8">
        <f>COUNTIFS(Formación!B:B,Formación!$Y$4,Formación!C:C,Formación!$Z$4,Formación!I:I,D8)</f>
        <v>0</v>
      </c>
      <c r="G8">
        <v>2017</v>
      </c>
      <c r="H8" t="s">
        <v>7</v>
      </c>
      <c r="I8">
        <f>IF(COUNTIFS(Homologación!B:B,Homologación!$X$2,Homologación!H:H,Calculadora!K8,Homologación!G:G,Calculadora!L8)&gt;0,0,COUNTIFS(Homologación!J:J,Calculadora!H8,Homologación!H:H,Calculadora!G8))</f>
        <v>0</v>
      </c>
      <c r="K8">
        <v>2017</v>
      </c>
      <c r="L8" t="s">
        <v>48</v>
      </c>
      <c r="M8">
        <f>COUNTIFS(Homologación!B:B,Homologación!$X$2,Homologación!H:H,Calculadora!K8,Homologación!G:G,Calculadora!L8)</f>
        <v>0</v>
      </c>
      <c r="N8">
        <v>2015</v>
      </c>
      <c r="O8" t="s">
        <v>162</v>
      </c>
      <c r="P8">
        <f>SUMIFS('Recursos Externos'!M:M,'Recursos Externos'!J:J,Calculadora!N8,'Recursos Externos'!G:G,Calculadora!O8,'Recursos Externos'!K:K,'Recursos Externos'!$AH$1)</f>
        <v>0</v>
      </c>
      <c r="Q8">
        <f>SUMIFS('Recursos Externos'!M:M,'Recursos Externos'!J:J,Calculadora!N8,'Recursos Externos'!G:G,Calculadora!O8,'Recursos Externos'!K:K,'Recursos Externos'!$AH$3)</f>
        <v>0</v>
      </c>
    </row>
    <row r="9" spans="1:17" x14ac:dyDescent="0.25">
      <c r="A9">
        <v>2016</v>
      </c>
      <c r="B9" t="s">
        <v>7</v>
      </c>
      <c r="C9">
        <f>COUNTIFS('Producción en revistas'!F:F,Calculadora!A9,'Producción en revistas'!L:L,Calculadora!B9)</f>
        <v>0</v>
      </c>
      <c r="D9">
        <v>2015</v>
      </c>
      <c r="E9" t="s">
        <v>135</v>
      </c>
      <c r="F9">
        <f>COUNTIFS(Formación!B:B,Formación!$Y$4,Formación!C:C,Formación!$Z$5,Formación!I:I,D9)</f>
        <v>0</v>
      </c>
      <c r="G9">
        <v>2018</v>
      </c>
      <c r="H9" t="s">
        <v>8</v>
      </c>
      <c r="I9">
        <f>IF(COUNTIFS(Homologación!B:B,Homologación!$X$2,Homologación!H:H,Calculadora!K9,Homologación!G:G,Calculadora!L9)&gt;0,0,COUNTIFS(Homologación!J:J,Calculadora!H9,Homologación!H:H,Calculadora!G9))</f>
        <v>0</v>
      </c>
      <c r="K9">
        <v>2018</v>
      </c>
      <c r="L9" t="s">
        <v>47</v>
      </c>
      <c r="M9">
        <f>COUNTIFS(Homologación!B:B,Homologación!$X$2,Homologación!H:H,Calculadora!K9,Homologación!G:G,Calculadora!L9)</f>
        <v>0</v>
      </c>
      <c r="N9">
        <v>2016</v>
      </c>
      <c r="O9" t="s">
        <v>162</v>
      </c>
      <c r="P9">
        <f>SUMIFS('Recursos Externos'!M:M,'Recursos Externos'!J:J,Calculadora!N9,'Recursos Externos'!G:G,Calculadora!O9,'Recursos Externos'!K:K,'Recursos Externos'!$AH$1)</f>
        <v>0</v>
      </c>
      <c r="Q9">
        <f>SUMIFS('Recursos Externos'!M:M,'Recursos Externos'!J:J,Calculadora!N9,'Recursos Externos'!G:G,Calculadora!O9,'Recursos Externos'!K:K,'Recursos Externos'!$AH$3)</f>
        <v>0</v>
      </c>
    </row>
    <row r="10" spans="1:17" x14ac:dyDescent="0.25">
      <c r="A10">
        <v>2016</v>
      </c>
      <c r="B10" t="s">
        <v>8</v>
      </c>
      <c r="C10">
        <f>COUNTIFS('Producción en revistas'!F:F,Calculadora!A10,'Producción en revistas'!L:L,Calculadora!B10)</f>
        <v>0</v>
      </c>
      <c r="D10">
        <v>2016</v>
      </c>
      <c r="E10" t="s">
        <v>17</v>
      </c>
      <c r="F10">
        <f>COUNTIFS(Formación!B:B,Formación!$Y$2,Formación!C:C,Formación!$Z$3,Formación!I:I,D10)</f>
        <v>0</v>
      </c>
      <c r="G10">
        <v>2018</v>
      </c>
      <c r="H10" t="s">
        <v>7</v>
      </c>
      <c r="I10">
        <f>IF(COUNTIFS(Homologación!B:B,Homologación!$X$2,Homologación!H:H,Calculadora!K10,Homologación!G:G,Calculadora!L10)&gt;0,0,COUNTIFS(Homologación!J:J,Calculadora!H10,Homologación!H:H,Calculadora!G10))</f>
        <v>0</v>
      </c>
      <c r="K10">
        <v>2018</v>
      </c>
      <c r="L10" t="s">
        <v>48</v>
      </c>
      <c r="M10">
        <f>COUNTIFS(Homologación!B:B,Homologación!$X$2,Homologación!H:H,Calculadora!K10,Homologación!G:G,Calculadora!L10)</f>
        <v>0</v>
      </c>
      <c r="N10">
        <v>2017</v>
      </c>
      <c r="O10" t="s">
        <v>162</v>
      </c>
      <c r="P10">
        <f>SUMIFS('Recursos Externos'!M:M,'Recursos Externos'!J:J,Calculadora!N10,'Recursos Externos'!G:G,Calculadora!O10,'Recursos Externos'!K:K,'Recursos Externos'!$AH$1)</f>
        <v>0</v>
      </c>
      <c r="Q10">
        <f>SUMIFS('Recursos Externos'!M:M,'Recursos Externos'!J:J,Calculadora!N10,'Recursos Externos'!G:G,Calculadora!O10,'Recursos Externos'!K:K,'Recursos Externos'!$AH$3)</f>
        <v>0</v>
      </c>
    </row>
    <row r="11" spans="1:17" x14ac:dyDescent="0.25">
      <c r="A11">
        <v>2017</v>
      </c>
      <c r="B11" t="s">
        <v>5</v>
      </c>
      <c r="C11">
        <f>COUNTIFS('Producción en revistas'!F:F,Calculadora!A11,'Producción en revistas'!L:L,Calculadora!B11)</f>
        <v>0</v>
      </c>
      <c r="D11">
        <v>2016</v>
      </c>
      <c r="E11" t="s">
        <v>18</v>
      </c>
      <c r="F11">
        <f>COUNTIFS(Formación!B:B,Formación!$Y$3,Formación!C:C,Formación!$Z$3,Formación!I:I,D11)</f>
        <v>0</v>
      </c>
      <c r="G11">
        <v>2019</v>
      </c>
      <c r="H11" t="s">
        <v>8</v>
      </c>
      <c r="I11">
        <f>IF(COUNTIFS(Homologación!B:B,Homologación!$X$2,Homologación!H:H,Calculadora!K11,Homologación!G:G,Calculadora!L11)&gt;0,0,COUNTIFS(Homologación!J:J,Calculadora!H11,Homologación!H:H,Calculadora!G11))</f>
        <v>0</v>
      </c>
      <c r="K11">
        <v>2019</v>
      </c>
      <c r="L11" t="s">
        <v>47</v>
      </c>
      <c r="M11">
        <f>COUNTIFS(Homologación!B:B,Homologación!$X$2,Homologación!H:H,Calculadora!K11,Homologación!G:G,Calculadora!L11)</f>
        <v>0</v>
      </c>
      <c r="N11">
        <v>2018</v>
      </c>
      <c r="O11" t="s">
        <v>162</v>
      </c>
      <c r="P11">
        <f>SUMIFS('Recursos Externos'!M:M,'Recursos Externos'!J:J,Calculadora!N11,'Recursos Externos'!G:G,Calculadora!O11,'Recursos Externos'!K:K,'Recursos Externos'!$AH$1)</f>
        <v>0</v>
      </c>
      <c r="Q11">
        <f>SUMIFS('Recursos Externos'!M:M,'Recursos Externos'!J:J,Calculadora!N11,'Recursos Externos'!G:G,Calculadora!O11,'Recursos Externos'!K:K,'Recursos Externos'!$AH$3)</f>
        <v>0</v>
      </c>
    </row>
    <row r="12" spans="1:17" x14ac:dyDescent="0.25">
      <c r="A12">
        <v>2017</v>
      </c>
      <c r="B12" t="s">
        <v>6</v>
      </c>
      <c r="C12">
        <f>COUNTIFS('Producción en revistas'!F:F,Calculadora!A12,'Producción en revistas'!L:L,Calculadora!B12)</f>
        <v>0</v>
      </c>
      <c r="D12">
        <v>2016</v>
      </c>
      <c r="E12" t="s">
        <v>133</v>
      </c>
      <c r="F12">
        <f>COUNTIFS(Formación!B:B,Formación!$Y$4,Formación!C:C,Formación!$Z$3,Formación!I:I,D12)</f>
        <v>0</v>
      </c>
      <c r="G12">
        <v>2019</v>
      </c>
      <c r="H12" t="s">
        <v>7</v>
      </c>
      <c r="I12">
        <f>IF(COUNTIFS(Homologación!B:B,Homologación!$X$2,Homologación!H:H,Calculadora!K12,Homologación!G:G,Calculadora!L12)&gt;0,0,COUNTIFS(Homologación!J:J,Calculadora!H12,Homologación!H:H,Calculadora!G12))</f>
        <v>0</v>
      </c>
      <c r="K12">
        <v>2019</v>
      </c>
      <c r="L12" t="s">
        <v>48</v>
      </c>
      <c r="M12">
        <f>COUNTIFS(Homologación!B:B,Homologación!$X$2,Homologación!H:H,Calculadora!K12,Homologación!G:G,Calculadora!L12)</f>
        <v>0</v>
      </c>
      <c r="N12">
        <v>2019</v>
      </c>
      <c r="O12" t="s">
        <v>162</v>
      </c>
      <c r="P12">
        <f>SUMIFS('Recursos Externos'!M:M,'Recursos Externos'!J:J,Calculadora!N12,'Recursos Externos'!G:G,Calculadora!O12,'Recursos Externos'!K:K,'Recursos Externos'!$AH$1)</f>
        <v>0</v>
      </c>
      <c r="Q12">
        <f>SUMIFS('Recursos Externos'!M:M,'Recursos Externos'!J:J,Calculadora!N12,'Recursos Externos'!G:G,Calculadora!O12,'Recursos Externos'!K:K,'Recursos Externos'!$AH$3)</f>
        <v>0</v>
      </c>
    </row>
    <row r="13" spans="1:17" x14ac:dyDescent="0.25">
      <c r="A13">
        <v>2017</v>
      </c>
      <c r="B13" t="s">
        <v>7</v>
      </c>
      <c r="C13">
        <f>COUNTIFS('Producción en revistas'!F:F,Calculadora!A13,'Producción en revistas'!L:L,Calculadora!B13)</f>
        <v>0</v>
      </c>
      <c r="D13">
        <v>2016</v>
      </c>
      <c r="E13" t="s">
        <v>16</v>
      </c>
      <c r="F13">
        <f>COUNTIFS(Formación!B:B,Formación!$Y$2,Formación!C:C,Formación!$Z$2,Formación!I:I,D13)</f>
        <v>0</v>
      </c>
      <c r="G13" s="254" t="s">
        <v>11</v>
      </c>
      <c r="H13" t="s">
        <v>8</v>
      </c>
      <c r="I13">
        <f>I3+I5+I7+I9+I11</f>
        <v>0</v>
      </c>
      <c r="K13" s="254" t="s">
        <v>11</v>
      </c>
      <c r="L13" t="s">
        <v>47</v>
      </c>
      <c r="M13">
        <f>M3+M5+M7+M9+M11</f>
        <v>0</v>
      </c>
      <c r="N13" s="253" t="s">
        <v>170</v>
      </c>
      <c r="O13" t="s">
        <v>162</v>
      </c>
      <c r="P13">
        <f>SUM(P8:P12)</f>
        <v>0</v>
      </c>
      <c r="Q13">
        <f>SUM(Q8:Q12)</f>
        <v>0</v>
      </c>
    </row>
    <row r="14" spans="1:17" x14ac:dyDescent="0.25">
      <c r="A14">
        <v>2017</v>
      </c>
      <c r="B14" t="s">
        <v>8</v>
      </c>
      <c r="C14">
        <f>COUNTIFS('Producción en revistas'!F:F,Calculadora!A14,'Producción en revistas'!L:L,Calculadora!B14)</f>
        <v>0</v>
      </c>
      <c r="D14">
        <v>2016</v>
      </c>
      <c r="E14" t="s">
        <v>19</v>
      </c>
      <c r="F14">
        <f>COUNTIFS(Formación!B:B,Formación!$Y$3,Formación!C:C,Formación!$Z$2,Formación!I:I,D14)</f>
        <v>0</v>
      </c>
      <c r="G14" s="254"/>
      <c r="H14" t="s">
        <v>7</v>
      </c>
      <c r="I14">
        <f>I4+I6+I8+I10+I12</f>
        <v>0</v>
      </c>
      <c r="K14" s="254"/>
      <c r="L14" t="s">
        <v>48</v>
      </c>
      <c r="M14">
        <f>M4+M6+M8+M10+M12</f>
        <v>0</v>
      </c>
      <c r="N14" s="253"/>
      <c r="O14" t="s">
        <v>163</v>
      </c>
      <c r="P14">
        <f>SUM(P3:P7)</f>
        <v>0</v>
      </c>
      <c r="Q14">
        <f>SUM(Q3:Q7)</f>
        <v>0</v>
      </c>
    </row>
    <row r="15" spans="1:17" x14ac:dyDescent="0.25">
      <c r="A15">
        <v>2018</v>
      </c>
      <c r="B15" t="s">
        <v>5</v>
      </c>
      <c r="C15">
        <f>COUNTIFS('Producción en revistas'!F:F,Calculadora!A15,'Producción en revistas'!L:L,Calculadora!B15)</f>
        <v>0</v>
      </c>
      <c r="D15">
        <v>2016</v>
      </c>
      <c r="E15" t="s">
        <v>134</v>
      </c>
      <c r="F15">
        <f>COUNTIFS(Formación!B:B,Formación!$Y$4,Formación!C:C,Formación!$Z$4,Formación!I:I,D15)</f>
        <v>0</v>
      </c>
      <c r="G15" s="254" t="s">
        <v>12</v>
      </c>
      <c r="H15" t="s">
        <v>8</v>
      </c>
      <c r="I15">
        <v>10</v>
      </c>
      <c r="K15" s="254" t="s">
        <v>12</v>
      </c>
      <c r="L15" t="s">
        <v>47</v>
      </c>
      <c r="M15">
        <f>M13*20</f>
        <v>0</v>
      </c>
      <c r="N15" s="253" t="s">
        <v>168</v>
      </c>
      <c r="O15" t="s">
        <v>162</v>
      </c>
      <c r="P15">
        <v>8</v>
      </c>
      <c r="Q15">
        <v>8</v>
      </c>
    </row>
    <row r="16" spans="1:17" x14ac:dyDescent="0.25">
      <c r="A16">
        <v>2018</v>
      </c>
      <c r="B16" t="s">
        <v>6</v>
      </c>
      <c r="C16">
        <f>COUNTIFS('Producción en revistas'!F:F,Calculadora!A16,'Producción en revistas'!L:L,Calculadora!B16)</f>
        <v>0</v>
      </c>
      <c r="D16">
        <v>2016</v>
      </c>
      <c r="E16" t="s">
        <v>135</v>
      </c>
      <c r="F16">
        <f>COUNTIFS(Formación!B:B,Formación!$Y$4,Formación!C:C,Formación!$Z$5,Formación!I:I,D16)</f>
        <v>0</v>
      </c>
      <c r="G16" s="254"/>
      <c r="H16" t="s">
        <v>7</v>
      </c>
      <c r="I16">
        <v>6</v>
      </c>
      <c r="K16" s="254"/>
      <c r="L16" t="s">
        <v>48</v>
      </c>
      <c r="M16">
        <f>M14*10</f>
        <v>0</v>
      </c>
      <c r="N16" s="253"/>
      <c r="O16" t="s">
        <v>163</v>
      </c>
      <c r="P16">
        <v>10</v>
      </c>
      <c r="Q16">
        <v>10</v>
      </c>
    </row>
    <row r="17" spans="1:17" ht="15" customHeight="1" x14ac:dyDescent="0.25">
      <c r="A17">
        <v>2018</v>
      </c>
      <c r="B17" t="s">
        <v>7</v>
      </c>
      <c r="C17">
        <f>COUNTIFS('Producción en revistas'!F:F,Calculadora!A17,'Producción en revistas'!L:L,Calculadora!B17)</f>
        <v>0</v>
      </c>
      <c r="D17">
        <v>2017</v>
      </c>
      <c r="E17" t="s">
        <v>17</v>
      </c>
      <c r="F17">
        <f>COUNTIFS(Formación!B:B,Formación!$Y$2,Formación!C:C,Formación!$Z$3,Formación!I:I,D17)</f>
        <v>0</v>
      </c>
      <c r="G17" s="252" t="s">
        <v>13</v>
      </c>
      <c r="H17" s="252"/>
      <c r="I17">
        <f>(I15*I13)+(I14*I16)</f>
        <v>0</v>
      </c>
      <c r="K17" s="252" t="s">
        <v>13</v>
      </c>
      <c r="L17" s="252"/>
      <c r="M17">
        <f>M15+M16</f>
        <v>0</v>
      </c>
      <c r="N17" s="252" t="s">
        <v>13</v>
      </c>
      <c r="O17" s="252"/>
      <c r="P17">
        <f>(P15*P13)+(P14*P16)</f>
        <v>0</v>
      </c>
      <c r="Q17">
        <f>(Q15*Q13)+(Q14*Q16)</f>
        <v>0</v>
      </c>
    </row>
    <row r="18" spans="1:17" x14ac:dyDescent="0.25">
      <c r="A18">
        <v>2018</v>
      </c>
      <c r="B18" t="s">
        <v>8</v>
      </c>
      <c r="C18">
        <f>COUNTIFS('Producción en revistas'!F:F,Calculadora!A18,'Producción en revistas'!L:L,Calculadora!B18)</f>
        <v>0</v>
      </c>
      <c r="D18">
        <v>2017</v>
      </c>
      <c r="E18" t="s">
        <v>18</v>
      </c>
      <c r="F18">
        <f>COUNTIFS(Formación!B:B,Formación!$Y$3,Formación!C:C,Formación!$Z$3,Formación!I:I,D18)</f>
        <v>0</v>
      </c>
    </row>
    <row r="19" spans="1:17" ht="15" customHeight="1" x14ac:dyDescent="0.25">
      <c r="A19">
        <v>2019</v>
      </c>
      <c r="B19" t="s">
        <v>5</v>
      </c>
      <c r="C19">
        <f>COUNTIFS('Producción en revistas'!F:F,Calculadora!A19,'Producción en revistas'!L:L,Calculadora!B19)</f>
        <v>0</v>
      </c>
      <c r="D19">
        <v>2017</v>
      </c>
      <c r="E19" t="s">
        <v>133</v>
      </c>
      <c r="F19">
        <f>COUNTIFS(Formación!B:B,Formación!$Y$4,Formación!C:C,Formación!$Z$3,Formación!I:I,D19)</f>
        <v>0</v>
      </c>
    </row>
    <row r="20" spans="1:17" x14ac:dyDescent="0.25">
      <c r="A20">
        <v>2019</v>
      </c>
      <c r="B20" t="s">
        <v>6</v>
      </c>
      <c r="C20">
        <f>COUNTIFS('Producción en revistas'!F:F,Calculadora!A20,'Producción en revistas'!L:L,Calculadora!B20)</f>
        <v>0</v>
      </c>
      <c r="D20">
        <v>2017</v>
      </c>
      <c r="E20" t="s">
        <v>16</v>
      </c>
      <c r="F20">
        <f>COUNTIFS(Formación!B:B,Formación!$Y$2,Formación!C:C,Formación!$Z$2,Formación!I:I,D20)</f>
        <v>0</v>
      </c>
    </row>
    <row r="21" spans="1:17" ht="15" customHeight="1" x14ac:dyDescent="0.25">
      <c r="A21">
        <v>2019</v>
      </c>
      <c r="B21" t="s">
        <v>7</v>
      </c>
      <c r="C21">
        <f>COUNTIFS('Producción en revistas'!F:F,Calculadora!A21,'Producción en revistas'!L:L,Calculadora!B21)</f>
        <v>0</v>
      </c>
      <c r="D21">
        <v>2017</v>
      </c>
      <c r="E21" t="s">
        <v>19</v>
      </c>
      <c r="F21">
        <f>COUNTIFS(Formación!B:B,Formación!$Y$3,Formación!C:C,Formación!$Z$2,Formación!I:I,D21)</f>
        <v>0</v>
      </c>
    </row>
    <row r="22" spans="1:17" x14ac:dyDescent="0.25">
      <c r="A22">
        <v>2019</v>
      </c>
      <c r="B22" t="s">
        <v>8</v>
      </c>
      <c r="C22">
        <f>COUNTIFS('Producción en revistas'!F:F,Calculadora!A22,'Producción en revistas'!L:L,Calculadora!B22)</f>
        <v>0</v>
      </c>
      <c r="D22">
        <v>2017</v>
      </c>
      <c r="E22" t="s">
        <v>134</v>
      </c>
      <c r="F22">
        <f>COUNTIFS(Formación!B:B,Formación!$Y$4,Formación!C:C,Formación!$Z$4,Formación!I:I,D22)</f>
        <v>0</v>
      </c>
    </row>
    <row r="23" spans="1:17" ht="30" customHeight="1" x14ac:dyDescent="0.25">
      <c r="A23" s="254" t="s">
        <v>11</v>
      </c>
      <c r="B23" t="s">
        <v>5</v>
      </c>
      <c r="C23">
        <f>C11+C15+C19+C7+C3</f>
        <v>0</v>
      </c>
      <c r="D23">
        <v>2017</v>
      </c>
      <c r="E23" t="s">
        <v>135</v>
      </c>
      <c r="F23">
        <f>COUNTIFS(Formación!B:B,Formación!$Y$4,Formación!C:C,Formación!$Z$5,Formación!I:I,D23)</f>
        <v>0</v>
      </c>
    </row>
    <row r="24" spans="1:17" x14ac:dyDescent="0.25">
      <c r="A24" s="254"/>
      <c r="B24" t="s">
        <v>6</v>
      </c>
      <c r="C24">
        <f>C12+C16+C20+C8+C4</f>
        <v>0</v>
      </c>
      <c r="D24">
        <v>2018</v>
      </c>
      <c r="E24" t="s">
        <v>17</v>
      </c>
      <c r="F24">
        <f>COUNTIFS(Formación!B:B,Formación!$Y$2,Formación!C:C,Formación!$Z$3,Formación!I:I,D24)</f>
        <v>0</v>
      </c>
    </row>
    <row r="25" spans="1:17" x14ac:dyDescent="0.25">
      <c r="A25" s="254"/>
      <c r="B25" t="s">
        <v>7</v>
      </c>
      <c r="C25">
        <f>C13+C17+C21+C9+C5</f>
        <v>0</v>
      </c>
      <c r="D25">
        <v>2018</v>
      </c>
      <c r="E25" t="s">
        <v>18</v>
      </c>
      <c r="F25">
        <f>COUNTIFS(Formación!B:B,Formación!$Y$3,Formación!C:C,Formación!$Z$3,Formación!I:I,D25)</f>
        <v>0</v>
      </c>
    </row>
    <row r="26" spans="1:17" ht="15" customHeight="1" x14ac:dyDescent="0.25">
      <c r="A26" s="254"/>
      <c r="B26" t="s">
        <v>8</v>
      </c>
      <c r="C26">
        <f>C14+C18+C22+C10+C6</f>
        <v>0</v>
      </c>
      <c r="D26">
        <v>2018</v>
      </c>
      <c r="E26" t="s">
        <v>133</v>
      </c>
      <c r="F26">
        <f>COUNTIFS(Formación!B:B,Formación!$Y$4,Formación!C:C,Formación!$Z$3,Formación!I:I,D26)</f>
        <v>0</v>
      </c>
    </row>
    <row r="27" spans="1:17" ht="30" customHeight="1" x14ac:dyDescent="0.25">
      <c r="A27" s="254" t="s">
        <v>12</v>
      </c>
      <c r="B27" t="s">
        <v>5</v>
      </c>
      <c r="C27">
        <f>C23*2</f>
        <v>0</v>
      </c>
      <c r="D27">
        <v>2018</v>
      </c>
      <c r="E27" t="s">
        <v>16</v>
      </c>
      <c r="F27">
        <f>COUNTIFS(Formación!B:B,Formación!$Y$2,Formación!C:C,Formación!$Z$2,Formación!I:I,D27)</f>
        <v>0</v>
      </c>
    </row>
    <row r="28" spans="1:17" x14ac:dyDescent="0.25">
      <c r="A28" s="254"/>
      <c r="B28" t="s">
        <v>6</v>
      </c>
      <c r="C28">
        <f>C24*3</f>
        <v>0</v>
      </c>
      <c r="D28">
        <v>2018</v>
      </c>
      <c r="E28" t="s">
        <v>19</v>
      </c>
      <c r="F28">
        <f>COUNTIFS(Formación!B:B,Formación!$Y$3,Formación!C:C,Formación!$Z$2,Formación!I:I,D28)</f>
        <v>0</v>
      </c>
    </row>
    <row r="29" spans="1:17" x14ac:dyDescent="0.25">
      <c r="A29" s="254"/>
      <c r="B29" t="s">
        <v>7</v>
      </c>
      <c r="C29">
        <f>C25*6</f>
        <v>0</v>
      </c>
      <c r="D29">
        <v>2018</v>
      </c>
      <c r="E29" t="s">
        <v>134</v>
      </c>
      <c r="F29">
        <f>COUNTIFS(Formación!B:B,Formación!$Y$4,Formación!C:C,Formación!$Z$4,Formación!I:I,D29)</f>
        <v>0</v>
      </c>
    </row>
    <row r="30" spans="1:17" x14ac:dyDescent="0.25">
      <c r="A30" s="254"/>
      <c r="B30" t="s">
        <v>8</v>
      </c>
      <c r="C30">
        <f>C26*10</f>
        <v>0</v>
      </c>
      <c r="D30">
        <v>2018</v>
      </c>
      <c r="E30" t="s">
        <v>135</v>
      </c>
      <c r="F30">
        <f>COUNTIFS(Formación!B:B,Formación!$Y$4,Formación!C:C,Formación!$Z$5,Formación!I:I,D30)</f>
        <v>0</v>
      </c>
    </row>
    <row r="31" spans="1:17" ht="15" customHeight="1" x14ac:dyDescent="0.25">
      <c r="A31" s="252" t="s">
        <v>13</v>
      </c>
      <c r="B31" s="252"/>
      <c r="C31">
        <f>SUM(C27:C30)</f>
        <v>0</v>
      </c>
      <c r="D31">
        <v>2019</v>
      </c>
      <c r="E31" t="s">
        <v>17</v>
      </c>
      <c r="F31">
        <f>COUNTIFS(Formación!B:B,Formación!$Y$2,Formación!C:C,Formación!$Z$3,Formación!I:I,D31)</f>
        <v>0</v>
      </c>
    </row>
    <row r="32" spans="1:17" x14ac:dyDescent="0.25">
      <c r="A32" s="1"/>
      <c r="D32">
        <v>2019</v>
      </c>
      <c r="E32" t="s">
        <v>18</v>
      </c>
      <c r="F32">
        <f>COUNTIFS(Formación!B:B,Formación!$Y$3,Formación!C:C,Formación!$Z$3,Formación!I:I,D32)</f>
        <v>0</v>
      </c>
    </row>
    <row r="33" spans="1:6" x14ac:dyDescent="0.25">
      <c r="A33" s="1"/>
      <c r="D33">
        <v>2019</v>
      </c>
      <c r="E33" t="s">
        <v>133</v>
      </c>
      <c r="F33">
        <f>COUNTIFS(Formación!B:B,Formación!$Y$4,Formación!C:C,Formación!$Z$3,Formación!I:I,D33)</f>
        <v>0</v>
      </c>
    </row>
    <row r="34" spans="1:6" x14ac:dyDescent="0.25">
      <c r="A34" s="1"/>
      <c r="D34">
        <v>2019</v>
      </c>
      <c r="E34" t="s">
        <v>16</v>
      </c>
      <c r="F34">
        <f>COUNTIFS(Formación!B:B,Formación!$Y$2,Formación!C:C,Formación!$Z$2,Formación!I:I,D34)</f>
        <v>0</v>
      </c>
    </row>
    <row r="35" spans="1:6" x14ac:dyDescent="0.25">
      <c r="B35" s="2"/>
      <c r="D35">
        <v>2019</v>
      </c>
      <c r="E35" t="s">
        <v>19</v>
      </c>
      <c r="F35">
        <f>COUNTIFS(Formación!B:B,Formación!$Y$3,Formación!C:C,Formación!$Z$2,Formación!I:I,D35)</f>
        <v>0</v>
      </c>
    </row>
    <row r="36" spans="1:6" x14ac:dyDescent="0.25">
      <c r="D36">
        <v>2019</v>
      </c>
      <c r="E36" t="s">
        <v>134</v>
      </c>
      <c r="F36">
        <f>COUNTIFS(Formación!B:B,Formación!$Y$4,Formación!C:C,Formación!$Z$4,Formación!I:I,D36)</f>
        <v>0</v>
      </c>
    </row>
    <row r="37" spans="1:6" x14ac:dyDescent="0.25">
      <c r="D37">
        <v>2019</v>
      </c>
      <c r="E37" t="s">
        <v>134</v>
      </c>
      <c r="F37">
        <f>COUNTIFS(Formación!B:B,Formación!$Y$4,Formación!C:C,Formación!$Z$5,Formación!I:I,D37)</f>
        <v>0</v>
      </c>
    </row>
    <row r="38" spans="1:6" x14ac:dyDescent="0.25">
      <c r="D38" s="253" t="s">
        <v>137</v>
      </c>
      <c r="E38" t="s">
        <v>17</v>
      </c>
      <c r="F38">
        <f>F3+F10+F17+F24+F31</f>
        <v>0</v>
      </c>
    </row>
    <row r="39" spans="1:6" x14ac:dyDescent="0.25">
      <c r="D39" s="253"/>
      <c r="E39" t="s">
        <v>18</v>
      </c>
      <c r="F39">
        <f t="shared" ref="F39:F44" si="0">F4+F11+F18+F25+F32</f>
        <v>0</v>
      </c>
    </row>
    <row r="40" spans="1:6" x14ac:dyDescent="0.25">
      <c r="D40" s="253"/>
      <c r="E40" t="s">
        <v>133</v>
      </c>
      <c r="F40">
        <f t="shared" si="0"/>
        <v>0</v>
      </c>
    </row>
    <row r="41" spans="1:6" x14ac:dyDescent="0.25">
      <c r="D41" s="253"/>
      <c r="E41" t="s">
        <v>16</v>
      </c>
      <c r="F41">
        <f t="shared" si="0"/>
        <v>0</v>
      </c>
    </row>
    <row r="42" spans="1:6" x14ac:dyDescent="0.25">
      <c r="D42" s="253"/>
      <c r="E42" t="s">
        <v>19</v>
      </c>
      <c r="F42">
        <f t="shared" si="0"/>
        <v>0</v>
      </c>
    </row>
    <row r="43" spans="1:6" x14ac:dyDescent="0.25">
      <c r="D43" s="253"/>
      <c r="E43" t="s">
        <v>134</v>
      </c>
      <c r="F43">
        <f t="shared" si="0"/>
        <v>0</v>
      </c>
    </row>
    <row r="44" spans="1:6" x14ac:dyDescent="0.25">
      <c r="D44" s="253"/>
      <c r="E44" t="s">
        <v>135</v>
      </c>
      <c r="F44">
        <f t="shared" si="0"/>
        <v>0</v>
      </c>
    </row>
    <row r="45" spans="1:6" x14ac:dyDescent="0.25">
      <c r="D45" s="253" t="s">
        <v>138</v>
      </c>
      <c r="E45" t="s">
        <v>17</v>
      </c>
      <c r="F45">
        <v>6</v>
      </c>
    </row>
    <row r="46" spans="1:6" x14ac:dyDescent="0.25">
      <c r="D46" s="253"/>
      <c r="E46" t="s">
        <v>18</v>
      </c>
      <c r="F46">
        <v>4</v>
      </c>
    </row>
    <row r="47" spans="1:6" x14ac:dyDescent="0.25">
      <c r="D47" s="253"/>
      <c r="E47" t="s">
        <v>133</v>
      </c>
      <c r="F47">
        <v>1</v>
      </c>
    </row>
    <row r="48" spans="1:6" x14ac:dyDescent="0.25">
      <c r="D48" s="253"/>
      <c r="E48" t="s">
        <v>16</v>
      </c>
      <c r="F48">
        <v>3</v>
      </c>
    </row>
    <row r="49" spans="1:7" x14ac:dyDescent="0.25">
      <c r="D49" s="253"/>
      <c r="E49" t="s">
        <v>19</v>
      </c>
      <c r="F49">
        <v>2</v>
      </c>
    </row>
    <row r="50" spans="1:7" x14ac:dyDescent="0.25">
      <c r="D50" s="253"/>
      <c r="E50" t="s">
        <v>134</v>
      </c>
      <c r="F50">
        <v>2</v>
      </c>
    </row>
    <row r="51" spans="1:7" x14ac:dyDescent="0.25">
      <c r="D51" s="253"/>
      <c r="E51" t="s">
        <v>135</v>
      </c>
      <c r="F51">
        <v>1</v>
      </c>
    </row>
    <row r="52" spans="1:7" x14ac:dyDescent="0.25">
      <c r="D52" s="252" t="s">
        <v>136</v>
      </c>
      <c r="E52" s="252"/>
      <c r="F52">
        <f>(F38*F45)+(F39*F46)+(F40*F47)+(F41*F48)+(F42*F49)+(F43*F50)+(F44*F51)</f>
        <v>0</v>
      </c>
    </row>
    <row r="53" spans="1:7" x14ac:dyDescent="0.25">
      <c r="A53" t="s">
        <v>32</v>
      </c>
      <c r="B53">
        <f>C31+F52+I17+M17</f>
        <v>0</v>
      </c>
      <c r="F53" t="s">
        <v>57</v>
      </c>
      <c r="G53">
        <f>B53*0.36</f>
        <v>0</v>
      </c>
    </row>
    <row r="54" spans="1:7" x14ac:dyDescent="0.25">
      <c r="F54" t="s">
        <v>139</v>
      </c>
      <c r="G54">
        <f>G53*0.05</f>
        <v>0</v>
      </c>
    </row>
    <row r="55" spans="1:7" x14ac:dyDescent="0.25">
      <c r="F55" t="s">
        <v>140</v>
      </c>
      <c r="G55">
        <f>G53*0.05</f>
        <v>0</v>
      </c>
    </row>
    <row r="56" spans="1:7" x14ac:dyDescent="0.25">
      <c r="F56" t="s">
        <v>141</v>
      </c>
      <c r="G56">
        <f>G53*0.05</f>
        <v>0</v>
      </c>
    </row>
  </sheetData>
  <mergeCells count="20">
    <mergeCell ref="D52:E52"/>
    <mergeCell ref="D38:D44"/>
    <mergeCell ref="D45:D51"/>
    <mergeCell ref="G1:I1"/>
    <mergeCell ref="G13:G14"/>
    <mergeCell ref="G15:G16"/>
    <mergeCell ref="G17:H17"/>
    <mergeCell ref="N1:P1"/>
    <mergeCell ref="N13:N14"/>
    <mergeCell ref="N15:N16"/>
    <mergeCell ref="N17:O17"/>
    <mergeCell ref="A31:B31"/>
    <mergeCell ref="A1:C1"/>
    <mergeCell ref="A23:A26"/>
    <mergeCell ref="A27:A30"/>
    <mergeCell ref="D1:F1"/>
    <mergeCell ref="K1:M1"/>
    <mergeCell ref="K13:K14"/>
    <mergeCell ref="K15:K16"/>
    <mergeCell ref="K17:L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I1:N22"/>
  <sheetViews>
    <sheetView showGridLines="0" tabSelected="1" topLeftCell="B4" workbookViewId="0">
      <selection activeCell="L21" sqref="L21"/>
    </sheetView>
  </sheetViews>
  <sheetFormatPr baseColWidth="10" defaultRowHeight="15" x14ac:dyDescent="0.25"/>
  <cols>
    <col min="1" max="8" width="11.42578125" style="165"/>
    <col min="9" max="9" width="34.5703125" style="165" customWidth="1"/>
    <col min="10" max="10" width="28.28515625" style="165" customWidth="1"/>
    <col min="11" max="11" width="33.85546875" style="165" customWidth="1"/>
    <col min="12" max="12" width="20" style="165" bestFit="1" customWidth="1"/>
    <col min="13" max="16384" width="11.42578125" style="165"/>
  </cols>
  <sheetData>
    <row r="1" spans="9:14" x14ac:dyDescent="0.25">
      <c r="I1" s="255" t="s">
        <v>36</v>
      </c>
      <c r="J1" s="255"/>
      <c r="K1" s="255"/>
      <c r="L1" s="255"/>
      <c r="M1" s="255"/>
      <c r="N1" s="255"/>
    </row>
    <row r="2" spans="9:14" x14ac:dyDescent="0.25">
      <c r="I2" s="255"/>
      <c r="J2" s="255"/>
      <c r="K2" s="255"/>
      <c r="L2" s="255"/>
      <c r="M2" s="255"/>
      <c r="N2" s="255"/>
    </row>
    <row r="3" spans="9:14" x14ac:dyDescent="0.25">
      <c r="I3" s="255"/>
      <c r="J3" s="255"/>
      <c r="K3" s="255"/>
      <c r="L3" s="255"/>
      <c r="M3" s="255"/>
      <c r="N3" s="255"/>
    </row>
    <row r="4" spans="9:14" x14ac:dyDescent="0.25">
      <c r="I4" s="256" t="s">
        <v>37</v>
      </c>
      <c r="J4" s="256"/>
      <c r="K4" s="256"/>
      <c r="L4" s="256"/>
      <c r="M4" s="256"/>
      <c r="N4" s="256"/>
    </row>
    <row r="5" spans="9:14" x14ac:dyDescent="0.25">
      <c r="I5" s="256"/>
      <c r="J5" s="256"/>
      <c r="K5" s="256"/>
      <c r="L5" s="256"/>
      <c r="M5" s="256"/>
      <c r="N5" s="256"/>
    </row>
    <row r="6" spans="9:14" ht="18.75" x14ac:dyDescent="0.3">
      <c r="I6" s="257" t="s">
        <v>184</v>
      </c>
      <c r="J6" s="257"/>
      <c r="K6" s="257"/>
      <c r="L6" s="257"/>
      <c r="M6" s="257"/>
      <c r="N6" s="257"/>
    </row>
    <row r="7" spans="9:14" x14ac:dyDescent="0.25">
      <c r="I7" s="258" t="s">
        <v>38</v>
      </c>
      <c r="J7" s="258"/>
      <c r="K7" s="258"/>
      <c r="L7" s="258"/>
      <c r="M7" s="258"/>
      <c r="N7" s="258"/>
    </row>
    <row r="8" spans="9:14" ht="15.75" thickBot="1" x14ac:dyDescent="0.3"/>
    <row r="9" spans="9:14" ht="15.75" thickTop="1" x14ac:dyDescent="0.25">
      <c r="I9" s="166" t="s">
        <v>33</v>
      </c>
      <c r="J9" s="262">
        <f>Calculadora!C31</f>
        <v>0</v>
      </c>
      <c r="K9" s="263"/>
    </row>
    <row r="10" spans="9:14" ht="31.5" customHeight="1" x14ac:dyDescent="0.25">
      <c r="I10" s="167" t="s">
        <v>34</v>
      </c>
      <c r="J10" s="264">
        <f>Calculadora!F52</f>
        <v>0</v>
      </c>
      <c r="K10" s="265"/>
    </row>
    <row r="11" spans="9:14" x14ac:dyDescent="0.25">
      <c r="I11" s="167" t="s">
        <v>142</v>
      </c>
      <c r="J11" s="264">
        <f>Calculadora!I17</f>
        <v>0</v>
      </c>
      <c r="K11" s="265"/>
    </row>
    <row r="12" spans="9:14" x14ac:dyDescent="0.25">
      <c r="I12" s="167" t="s">
        <v>35</v>
      </c>
      <c r="J12" s="264">
        <f>Calculadora!M17</f>
        <v>0</v>
      </c>
      <c r="K12" s="265"/>
    </row>
    <row r="13" spans="9:14" x14ac:dyDescent="0.25">
      <c r="I13" s="167" t="s">
        <v>183</v>
      </c>
      <c r="J13" s="30">
        <f>IF(Calculadora!P17&gt;0,Calculadora!P17,Calculadora!Q17)</f>
        <v>0</v>
      </c>
      <c r="K13" s="29">
        <f>SUM('Recursos Externos'!M:M)*100000000</f>
        <v>0</v>
      </c>
    </row>
    <row r="14" spans="9:14" ht="16.5" thickBot="1" x14ac:dyDescent="0.3">
      <c r="I14" s="168" t="s">
        <v>41</v>
      </c>
      <c r="J14" s="266">
        <f>SUM(J9:K12)+J13</f>
        <v>0</v>
      </c>
      <c r="K14" s="267"/>
    </row>
    <row r="15" spans="9:14" ht="15.75" thickTop="1" x14ac:dyDescent="0.25">
      <c r="I15" s="169"/>
      <c r="J15" s="169"/>
      <c r="K15" s="169"/>
    </row>
    <row r="16" spans="9:14" ht="19.5" thickBot="1" x14ac:dyDescent="0.35">
      <c r="I16" s="259" t="s">
        <v>40</v>
      </c>
      <c r="J16" s="259"/>
      <c r="K16" s="259" t="s">
        <v>54</v>
      </c>
      <c r="L16" s="259"/>
      <c r="M16" s="170"/>
      <c r="N16" s="170"/>
    </row>
    <row r="17" spans="9:12" ht="47.25" thickTop="1" x14ac:dyDescent="0.25">
      <c r="I17" s="171" t="s">
        <v>180</v>
      </c>
      <c r="J17" s="172" t="str">
        <f>IF((J9+J11+J12)&gt;=L17,"Cumple con el Compromiso","No Cumple con el Compromiso")</f>
        <v>Cumple con el Compromiso</v>
      </c>
      <c r="K17" s="173" t="s">
        <v>55</v>
      </c>
      <c r="L17" s="27">
        <f>L21*0.05</f>
        <v>0</v>
      </c>
    </row>
    <row r="18" spans="9:12" ht="46.5" x14ac:dyDescent="0.25">
      <c r="I18" s="173" t="s">
        <v>181</v>
      </c>
      <c r="J18" s="174" t="str">
        <f>IF(J10&gt;=L18,"Cumple con el Compromiso","No Cumple con el Compromiso")</f>
        <v>Cumple con el Compromiso</v>
      </c>
      <c r="K18" s="175" t="s">
        <v>56</v>
      </c>
      <c r="L18" s="28">
        <f>L21*0.05</f>
        <v>0</v>
      </c>
    </row>
    <row r="19" spans="9:12" ht="60" x14ac:dyDescent="0.25">
      <c r="I19" s="173" t="s">
        <v>182</v>
      </c>
      <c r="J19" s="174" t="str">
        <f>IF(J13&gt;=L19,"Cumple con el Compromiso",IF(K13&gt;=L20,"Cumple con el Compromiso","No Cumple con el Compromiso"))</f>
        <v>Cumple con el Compromiso</v>
      </c>
      <c r="K19" s="260" t="s">
        <v>143</v>
      </c>
      <c r="L19" s="28">
        <f>L21*0.05</f>
        <v>0</v>
      </c>
    </row>
    <row r="20" spans="9:12" ht="46.5" x14ac:dyDescent="0.25">
      <c r="I20" s="175" t="s">
        <v>179</v>
      </c>
      <c r="J20" s="176" t="str">
        <f>IF(J14&gt;=L21,"Cumple con el compromiso","No Cumple con el compromiso")</f>
        <v>Cumple con el compromiso</v>
      </c>
      <c r="K20" s="261"/>
      <c r="L20" s="178"/>
    </row>
    <row r="21" spans="9:12" ht="53.25" thickBot="1" x14ac:dyDescent="0.3">
      <c r="I21" s="177" t="s">
        <v>39</v>
      </c>
      <c r="J21" s="19" t="str">
        <f>IF(J17="Cumple con el Compromiso",IF(J18="Cumple con el Compromiso",IF(J19="Cumple con el Compromiso",IF(J20="Cumple con el Compromiso","Cumple con el Compromiso","No Cumple con el Compromiso"),"No Cumple con el Compromiso"),"No Cumple con el Compromiso"),"No Cumple con el Compromiso")</f>
        <v>Cumple con el Compromiso</v>
      </c>
      <c r="K21" s="177" t="s">
        <v>144</v>
      </c>
      <c r="L21" s="179"/>
    </row>
    <row r="22" spans="9:12" ht="15.75" thickTop="1" x14ac:dyDescent="0.25">
      <c r="I22" s="169"/>
      <c r="J22" s="169"/>
      <c r="K22" s="169"/>
    </row>
  </sheetData>
  <sheetProtection algorithmName="SHA-512" hashValue="qQIX3GE+mfqrT0TU/ZUWVFmIwvvw9yv+QeheqAu8bFTBeBSgwIHYbF0foc3p6ralCPtPs6fnPP30+edeQOKW+Q==" saltValue="y8w76ccmZ4rh2cMmx6A9Jw==" spinCount="100000" sheet="1" selectLockedCells="1"/>
  <mergeCells count="12">
    <mergeCell ref="K19:K20"/>
    <mergeCell ref="J9:K9"/>
    <mergeCell ref="J10:K10"/>
    <mergeCell ref="J11:K11"/>
    <mergeCell ref="J12:K12"/>
    <mergeCell ref="J14:K14"/>
    <mergeCell ref="I1:N3"/>
    <mergeCell ref="I4:N5"/>
    <mergeCell ref="I6:N6"/>
    <mergeCell ref="I7:N7"/>
    <mergeCell ref="I16:J16"/>
    <mergeCell ref="K16:L16"/>
  </mergeCells>
  <conditionalFormatting sqref="J17:J21">
    <cfRule type="containsText" priority="4" operator="containsText" text="No es candidato a la Estrategia de Sostenibilidad">
      <formula>NOT(ISERROR(SEARCH("No es candidato a la Estrategia de Sostenibilidad",J17)))</formula>
    </cfRule>
  </conditionalFormatting>
  <conditionalFormatting sqref="L17:L21">
    <cfRule type="containsText" priority="2" operator="containsText" text="No es candidato a la Estrategia de Sostenibilidad">
      <formula>NOT(ISERROR(SEARCH("No es candidato a la Estrategia de Sostenibilidad",L17)))</formula>
    </cfRule>
  </conditionalFormatting>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Información del grupo</vt:lpstr>
      <vt:lpstr>Instrucciones</vt:lpstr>
      <vt:lpstr>Producción en revistas</vt:lpstr>
      <vt:lpstr>Homologación</vt:lpstr>
      <vt:lpstr>Formación</vt:lpstr>
      <vt:lpstr>Recursos Externos</vt:lpstr>
      <vt:lpstr>Calculadora</vt:lpstr>
      <vt:lpstr>Resultado</vt:lpstr>
    </vt:vector>
  </TitlesOfParts>
  <Company>Universidad de Antioquia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Sol.Alvarez</dc:creator>
  <cp:lastModifiedBy>Lina Gómez</cp:lastModifiedBy>
  <cp:lastPrinted>2016-05-05T16:33:53Z</cp:lastPrinted>
  <dcterms:created xsi:type="dcterms:W3CDTF">2015-06-12T15:47:55Z</dcterms:created>
  <dcterms:modified xsi:type="dcterms:W3CDTF">2017-09-11T16:23:04Z</dcterms:modified>
</cp:coreProperties>
</file>